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Заметки" sheetId="2" r:id="rId1"/>
    <sheet name="ЯЙЦО, ТВОРОГ, КАШИ" sheetId="1" r:id="rId2"/>
    <sheet name="СУПЫ" sheetId="5" r:id="rId3"/>
    <sheet name="МЯСО, РЫБА" sheetId="6" r:id="rId4"/>
    <sheet name="ГАРНИРЫ" sheetId="7" r:id="rId5"/>
    <sheet name="НАПИТКИ" sheetId="8" r:id="rId6"/>
    <sheet name="ФРУКТЫ, ОВОЩИ" sheetId="9" r:id="rId7"/>
    <sheet name="ГАСТРОНОМИЯ, ВЫПЕЧКА" sheetId="10" r:id="rId8"/>
    <sheet name="СОУСА" sheetId="11" r:id="rId9"/>
    <sheet name="Лист3" sheetId="3" r:id="rId10"/>
  </sheets>
  <calcPr calcId="152511" refMode="R1C1"/>
</workbook>
</file>

<file path=xl/calcChain.xml><?xml version="1.0" encoding="utf-8"?>
<calcChain xmlns="http://schemas.openxmlformats.org/spreadsheetml/2006/main">
  <c r="R330" i="1" l="1"/>
  <c r="A201" i="10" l="1"/>
  <c r="C201" i="10"/>
  <c r="N288" i="10"/>
  <c r="P288" i="10"/>
  <c r="R288" i="10"/>
  <c r="T288" i="10"/>
  <c r="L288" i="10"/>
  <c r="T233" i="1" l="1"/>
  <c r="Q233" i="1"/>
  <c r="T230" i="1"/>
  <c r="Q230" i="1"/>
  <c r="T234" i="1"/>
  <c r="Q192" i="1" l="1"/>
  <c r="T192" i="1"/>
  <c r="T193" i="1"/>
  <c r="Q523" i="9" l="1"/>
  <c r="F275" i="7"/>
  <c r="F188" i="7"/>
  <c r="F148" i="7"/>
  <c r="F102" i="7"/>
  <c r="F714" i="6"/>
  <c r="F674" i="6"/>
  <c r="F673" i="6"/>
  <c r="F633" i="6"/>
  <c r="F507" i="6"/>
  <c r="F471" i="6"/>
  <c r="F468" i="6"/>
  <c r="F389" i="6"/>
  <c r="F230" i="6"/>
  <c r="F229" i="6"/>
  <c r="F186" i="6"/>
  <c r="Q442" i="5" l="1"/>
  <c r="Q441" i="5"/>
  <c r="F401" i="5"/>
  <c r="F400" i="5"/>
  <c r="F357" i="5"/>
  <c r="F356" i="5"/>
  <c r="F312" i="5"/>
  <c r="F269" i="5"/>
  <c r="F225" i="5"/>
  <c r="F183" i="5"/>
  <c r="F99" i="5"/>
  <c r="F59" i="5"/>
  <c r="F18" i="5"/>
  <c r="F314" i="5"/>
  <c r="F270" i="5"/>
  <c r="F227" i="5"/>
  <c r="F184" i="5"/>
  <c r="F100" i="5"/>
  <c r="F60" i="5"/>
  <c r="F56" i="5"/>
  <c r="F19" i="5"/>
  <c r="F17" i="5"/>
  <c r="N563" i="6" l="1"/>
  <c r="P563" i="6"/>
  <c r="R563" i="6"/>
  <c r="T563" i="6"/>
  <c r="L563" i="6"/>
  <c r="Q548" i="6"/>
  <c r="T548" i="6"/>
  <c r="Q549" i="6"/>
  <c r="T549" i="6"/>
  <c r="Q550" i="6"/>
  <c r="T550" i="6"/>
  <c r="Q551" i="6"/>
  <c r="T551" i="6"/>
  <c r="T552" i="6"/>
  <c r="Q553" i="6"/>
  <c r="T553" i="6"/>
  <c r="Q555" i="6"/>
  <c r="T555" i="6"/>
  <c r="T556" i="6"/>
  <c r="Q557" i="6"/>
  <c r="T557" i="6"/>
  <c r="T558" i="6"/>
  <c r="T559" i="6"/>
  <c r="T547" i="6"/>
  <c r="Q547" i="6"/>
  <c r="N319" i="6"/>
  <c r="P319" i="6"/>
  <c r="R319" i="6"/>
  <c r="T319" i="6"/>
  <c r="L319" i="6"/>
  <c r="Q308" i="6"/>
  <c r="T308" i="6"/>
  <c r="T309" i="6"/>
  <c r="Q310" i="6"/>
  <c r="T310" i="6"/>
  <c r="Q311" i="6"/>
  <c r="T311" i="6"/>
  <c r="Q312" i="6"/>
  <c r="T312" i="6"/>
  <c r="T313" i="6"/>
  <c r="Q314" i="6"/>
  <c r="T314" i="6"/>
  <c r="T315" i="6"/>
  <c r="T307" i="6"/>
  <c r="Q307" i="6"/>
  <c r="N156" i="6"/>
  <c r="P156" i="6"/>
  <c r="R156" i="6"/>
  <c r="T156" i="6"/>
  <c r="L156" i="6"/>
  <c r="Q144" i="6"/>
  <c r="T144" i="6"/>
  <c r="Q145" i="6"/>
  <c r="T145" i="6"/>
  <c r="Q146" i="6"/>
  <c r="T146" i="6"/>
  <c r="Q147" i="6"/>
  <c r="T147" i="6"/>
  <c r="Q148" i="6"/>
  <c r="T148" i="6"/>
  <c r="T149" i="6"/>
  <c r="Q150" i="6"/>
  <c r="T150" i="6"/>
  <c r="T151" i="6"/>
  <c r="Q152" i="6"/>
  <c r="T152" i="6"/>
  <c r="T143" i="6"/>
  <c r="Q143" i="6"/>
  <c r="N71" i="6"/>
  <c r="P71" i="6"/>
  <c r="R71" i="6"/>
  <c r="T71" i="6"/>
  <c r="L71" i="6"/>
  <c r="Q59" i="6"/>
  <c r="T59" i="6"/>
  <c r="Q60" i="6"/>
  <c r="T60" i="6"/>
  <c r="Q61" i="6"/>
  <c r="T61" i="6"/>
  <c r="Q62" i="6"/>
  <c r="T62" i="6"/>
  <c r="Q63" i="6"/>
  <c r="T63" i="6"/>
  <c r="Q64" i="6"/>
  <c r="T64" i="6"/>
  <c r="Q65" i="6"/>
  <c r="T65" i="6"/>
  <c r="T66" i="6"/>
  <c r="T67" i="6"/>
  <c r="T58" i="6"/>
  <c r="Q58" i="6"/>
  <c r="N30" i="6"/>
  <c r="P30" i="6"/>
  <c r="R30" i="6"/>
  <c r="T30" i="6"/>
  <c r="L30" i="6"/>
  <c r="Q18" i="6"/>
  <c r="T18" i="6"/>
  <c r="Q19" i="6"/>
  <c r="T19" i="6"/>
  <c r="Q20" i="6"/>
  <c r="T20" i="6"/>
  <c r="Q21" i="6"/>
  <c r="T21" i="6"/>
  <c r="Q22" i="6"/>
  <c r="T22" i="6"/>
  <c r="T23" i="6"/>
  <c r="T24" i="6"/>
  <c r="Q25" i="6"/>
  <c r="T25" i="6"/>
  <c r="T17" i="6"/>
  <c r="Q17" i="6"/>
  <c r="T719" i="6" l="1"/>
  <c r="T724" i="6"/>
  <c r="R724" i="6"/>
  <c r="P724" i="6"/>
  <c r="N724" i="6"/>
  <c r="L724" i="6"/>
  <c r="T718" i="6"/>
  <c r="Q718" i="6"/>
  <c r="T717" i="6"/>
  <c r="Q717" i="6"/>
  <c r="T716" i="6"/>
  <c r="Q716" i="6"/>
  <c r="T715" i="6"/>
  <c r="Q715" i="6"/>
  <c r="T714" i="6"/>
  <c r="Q714" i="6"/>
  <c r="T713" i="6"/>
  <c r="Q713" i="6"/>
  <c r="T712" i="6"/>
  <c r="Q712" i="6"/>
  <c r="T711" i="6"/>
  <c r="Q711" i="6"/>
  <c r="T710" i="6"/>
  <c r="Q710" i="6"/>
  <c r="T679" i="6"/>
  <c r="T678" i="6"/>
  <c r="T684" i="6"/>
  <c r="R684" i="6"/>
  <c r="P684" i="6"/>
  <c r="N684" i="6"/>
  <c r="L684" i="6"/>
  <c r="T680" i="6"/>
  <c r="T677" i="6"/>
  <c r="Q677" i="6"/>
  <c r="T676" i="6"/>
  <c r="Q676" i="6"/>
  <c r="T675" i="6"/>
  <c r="Q675" i="6"/>
  <c r="T674" i="6"/>
  <c r="Q674" i="6"/>
  <c r="T673" i="6"/>
  <c r="Q673" i="6"/>
  <c r="T672" i="6"/>
  <c r="Q672" i="6"/>
  <c r="T671" i="6"/>
  <c r="Q671" i="6"/>
  <c r="T670" i="6"/>
  <c r="Q670" i="6"/>
  <c r="T513" i="6" l="1"/>
  <c r="T512" i="6"/>
  <c r="T514" i="6" l="1"/>
  <c r="T639" i="6" l="1"/>
  <c r="T638" i="6"/>
  <c r="T644" i="6"/>
  <c r="R644" i="6"/>
  <c r="P644" i="6"/>
  <c r="N644" i="6"/>
  <c r="L644" i="6"/>
  <c r="T640" i="6"/>
  <c r="T637" i="6"/>
  <c r="Q637" i="6"/>
  <c r="T636" i="6"/>
  <c r="Q636" i="6"/>
  <c r="T635" i="6"/>
  <c r="Q635" i="6"/>
  <c r="T634" i="6"/>
  <c r="Q634" i="6"/>
  <c r="T633" i="6"/>
  <c r="Q633" i="6"/>
  <c r="T632" i="6"/>
  <c r="Q632" i="6"/>
  <c r="Y201" i="10" l="1"/>
  <c r="AA201" i="10"/>
  <c r="AC201" i="10"/>
  <c r="AE201" i="10"/>
  <c r="W201" i="10"/>
  <c r="AE187" i="10"/>
  <c r="AE186" i="10"/>
  <c r="AB186" i="10"/>
  <c r="AU117" i="1" l="1"/>
  <c r="AW117" i="1"/>
  <c r="AY117" i="1"/>
  <c r="BA117" i="1"/>
  <c r="AS117" i="1"/>
  <c r="AX103" i="1"/>
  <c r="BA103" i="1"/>
  <c r="AX104" i="1"/>
  <c r="BA104" i="1"/>
  <c r="AX105" i="1"/>
  <c r="BA105" i="1"/>
  <c r="AX106" i="1"/>
  <c r="BA106" i="1"/>
  <c r="AX107" i="1"/>
  <c r="BA107" i="1"/>
  <c r="AX108" i="1"/>
  <c r="BA108" i="1"/>
  <c r="AX109" i="1"/>
  <c r="BA109" i="1"/>
  <c r="AX110" i="1"/>
  <c r="BA110" i="1"/>
  <c r="BA111" i="1"/>
  <c r="BA112" i="1"/>
  <c r="BA102" i="1"/>
  <c r="AX102" i="1"/>
  <c r="AU74" i="1"/>
  <c r="AW74" i="1"/>
  <c r="AY74" i="1"/>
  <c r="BA74" i="1"/>
  <c r="AS74" i="1"/>
  <c r="AX61" i="1"/>
  <c r="BA61" i="1"/>
  <c r="AX62" i="1"/>
  <c r="BA62" i="1"/>
  <c r="AX63" i="1"/>
  <c r="BA63" i="1"/>
  <c r="AX64" i="1"/>
  <c r="BA64" i="1"/>
  <c r="AX65" i="1"/>
  <c r="BA65" i="1"/>
  <c r="AX66" i="1"/>
  <c r="BA66" i="1"/>
  <c r="AX67" i="1"/>
  <c r="BA67" i="1"/>
  <c r="AX68" i="1"/>
  <c r="BA68" i="1"/>
  <c r="BA69" i="1"/>
  <c r="BA70" i="1"/>
  <c r="BA60" i="1"/>
  <c r="AX60" i="1"/>
  <c r="F523" i="9" l="1"/>
  <c r="F441" i="5"/>
  <c r="F442" i="5"/>
  <c r="N287" i="1" l="1"/>
  <c r="P287" i="1"/>
  <c r="R287" i="1"/>
  <c r="T287" i="1"/>
  <c r="L287" i="1"/>
  <c r="Q272" i="1"/>
  <c r="T272" i="1"/>
  <c r="Q273" i="1"/>
  <c r="T273" i="1"/>
  <c r="Q274" i="1"/>
  <c r="T274" i="1"/>
  <c r="Q275" i="1"/>
  <c r="T275" i="1"/>
  <c r="T276" i="1"/>
  <c r="Q277" i="1"/>
  <c r="T277" i="1"/>
  <c r="T278" i="1"/>
  <c r="T279" i="1"/>
  <c r="T271" i="1"/>
  <c r="Q271" i="1"/>
  <c r="AJ74" i="1"/>
  <c r="AL74" i="1"/>
  <c r="AN74" i="1"/>
  <c r="AP74" i="1"/>
  <c r="AH74" i="1"/>
  <c r="AM61" i="1"/>
  <c r="AP61" i="1"/>
  <c r="AM62" i="1"/>
  <c r="AP62" i="1"/>
  <c r="AM63" i="1"/>
  <c r="AP63" i="1"/>
  <c r="AM64" i="1"/>
  <c r="AP64" i="1"/>
  <c r="AM65" i="1"/>
  <c r="AP65" i="1"/>
  <c r="AM66" i="1"/>
  <c r="AP66" i="1"/>
  <c r="AM67" i="1"/>
  <c r="AP67" i="1"/>
  <c r="AM68" i="1"/>
  <c r="AP68" i="1"/>
  <c r="AP69" i="1"/>
  <c r="AP70" i="1"/>
  <c r="AP60" i="1"/>
  <c r="AM60" i="1"/>
  <c r="AJ117" i="1"/>
  <c r="AL117" i="1"/>
  <c r="AN117" i="1"/>
  <c r="AP117" i="1"/>
  <c r="AH117" i="1"/>
  <c r="AM103" i="1"/>
  <c r="AP103" i="1"/>
  <c r="AM104" i="1"/>
  <c r="AP104" i="1"/>
  <c r="AM105" i="1"/>
  <c r="AP105" i="1"/>
  <c r="AM106" i="1"/>
  <c r="AP106" i="1"/>
  <c r="AM107" i="1"/>
  <c r="AP107" i="1"/>
  <c r="AM108" i="1"/>
  <c r="AP108" i="1"/>
  <c r="AM109" i="1"/>
  <c r="AP109" i="1"/>
  <c r="AM110" i="1"/>
  <c r="AP110" i="1"/>
  <c r="AP111" i="1"/>
  <c r="AP112" i="1"/>
  <c r="AP102" i="1"/>
  <c r="AM102" i="1"/>
  <c r="N117" i="1"/>
  <c r="P117" i="1"/>
  <c r="R117" i="1"/>
  <c r="T117" i="1"/>
  <c r="L117" i="1"/>
  <c r="Q103" i="1"/>
  <c r="T103" i="1"/>
  <c r="Q104" i="1"/>
  <c r="T104" i="1"/>
  <c r="Q105" i="1"/>
  <c r="T105" i="1"/>
  <c r="Q106" i="1"/>
  <c r="T106" i="1"/>
  <c r="Q107" i="1"/>
  <c r="T107" i="1"/>
  <c r="Q108" i="1"/>
  <c r="T108" i="1"/>
  <c r="Q109" i="1"/>
  <c r="T109" i="1"/>
  <c r="Q110" i="1"/>
  <c r="T110" i="1"/>
  <c r="T111" i="1"/>
  <c r="T112" i="1"/>
  <c r="T102" i="1"/>
  <c r="Q102" i="1"/>
  <c r="N74" i="1"/>
  <c r="P74" i="1"/>
  <c r="R74" i="1"/>
  <c r="T74" i="1"/>
  <c r="L74" i="1"/>
  <c r="Q61" i="1"/>
  <c r="T61" i="1"/>
  <c r="Q62" i="1"/>
  <c r="T62" i="1"/>
  <c r="Q63" i="1"/>
  <c r="T63" i="1"/>
  <c r="Q64" i="1"/>
  <c r="T64" i="1"/>
  <c r="Q65" i="1"/>
  <c r="T65" i="1"/>
  <c r="Q66" i="1"/>
  <c r="T66" i="1"/>
  <c r="Q67" i="1"/>
  <c r="T67" i="1"/>
  <c r="Q68" i="1"/>
  <c r="T68" i="1"/>
  <c r="T69" i="1"/>
  <c r="T70" i="1"/>
  <c r="T60" i="1"/>
  <c r="Q60" i="1"/>
  <c r="N519" i="6"/>
  <c r="P519" i="6"/>
  <c r="R519" i="6"/>
  <c r="T519" i="6"/>
  <c r="L519" i="6"/>
  <c r="Q506" i="6"/>
  <c r="T506" i="6"/>
  <c r="Q507" i="6"/>
  <c r="T507" i="6"/>
  <c r="Q508" i="6"/>
  <c r="T508" i="6"/>
  <c r="Q509" i="6"/>
  <c r="T509" i="6"/>
  <c r="Q510" i="6"/>
  <c r="T510" i="6"/>
  <c r="Q511" i="6"/>
  <c r="T511" i="6"/>
  <c r="T505" i="6"/>
  <c r="Q505" i="6"/>
  <c r="N477" i="6"/>
  <c r="P477" i="6"/>
  <c r="R477" i="6"/>
  <c r="T477" i="6"/>
  <c r="L477" i="6"/>
  <c r="Q468" i="6"/>
  <c r="T468" i="6"/>
  <c r="Q469" i="6"/>
  <c r="T469" i="6"/>
  <c r="Q470" i="6"/>
  <c r="T470" i="6"/>
  <c r="Q471" i="6"/>
  <c r="T471" i="6"/>
  <c r="Q472" i="6"/>
  <c r="T472" i="6"/>
  <c r="T473" i="6"/>
  <c r="T467" i="6"/>
  <c r="Q467" i="6"/>
  <c r="N238" i="6"/>
  <c r="P238" i="6"/>
  <c r="R238" i="6"/>
  <c r="T238" i="6"/>
  <c r="L238" i="6"/>
  <c r="Q229" i="6"/>
  <c r="T229" i="6"/>
  <c r="Q230" i="6"/>
  <c r="T230" i="6"/>
  <c r="Q231" i="6"/>
  <c r="T231" i="6"/>
  <c r="Q232" i="6"/>
  <c r="T232" i="6"/>
  <c r="Q233" i="6"/>
  <c r="T233" i="6"/>
  <c r="T234" i="6"/>
  <c r="T228" i="6"/>
  <c r="Q228" i="6"/>
  <c r="Q227" i="6"/>
  <c r="T227" i="6"/>
  <c r="T226" i="6"/>
  <c r="Q226" i="6"/>
  <c r="N198" i="6"/>
  <c r="P198" i="6"/>
  <c r="R198" i="6"/>
  <c r="T198" i="6"/>
  <c r="L198" i="6"/>
  <c r="T191" i="6"/>
  <c r="Q185" i="6"/>
  <c r="T185" i="6"/>
  <c r="Q186" i="6"/>
  <c r="T186" i="6"/>
  <c r="Q187" i="6"/>
  <c r="T187" i="6"/>
  <c r="Q188" i="6"/>
  <c r="T188" i="6"/>
  <c r="Q189" i="6"/>
  <c r="T189" i="6"/>
  <c r="Q190" i="6"/>
  <c r="T190" i="6"/>
  <c r="T184" i="6"/>
  <c r="Q184" i="6"/>
  <c r="T31" i="10" l="1"/>
  <c r="N31" i="10"/>
  <c r="P31" i="10"/>
  <c r="R31" i="10"/>
  <c r="L31" i="10"/>
  <c r="AU72" i="10"/>
  <c r="AW72" i="10"/>
  <c r="AY72" i="10"/>
  <c r="BA72" i="10"/>
  <c r="AS72" i="10"/>
  <c r="Y205" i="7"/>
  <c r="AA205" i="7"/>
  <c r="AC205" i="7"/>
  <c r="AE205" i="7"/>
  <c r="W205" i="7"/>
  <c r="AB189" i="7"/>
  <c r="AE189" i="7"/>
  <c r="AB190" i="7"/>
  <c r="AE190" i="7"/>
  <c r="AB191" i="7"/>
  <c r="AE191" i="7"/>
  <c r="AB192" i="7"/>
  <c r="AE192" i="7"/>
  <c r="AB194" i="7"/>
  <c r="AE194" i="7"/>
  <c r="AB195" i="7"/>
  <c r="AE195" i="7"/>
  <c r="AB196" i="7"/>
  <c r="AE196" i="7"/>
  <c r="AB197" i="7"/>
  <c r="AE197" i="7"/>
  <c r="AB198" i="7"/>
  <c r="AE198" i="7"/>
  <c r="AB199" i="7"/>
  <c r="AE199" i="7"/>
  <c r="AE200" i="7"/>
  <c r="AE201" i="7"/>
  <c r="AE188" i="7"/>
  <c r="AB188" i="7"/>
  <c r="Y289" i="7"/>
  <c r="AA289" i="7"/>
  <c r="AC289" i="7"/>
  <c r="AE289" i="7"/>
  <c r="W289" i="7"/>
  <c r="AB276" i="7"/>
  <c r="AE276" i="7"/>
  <c r="AE277" i="7"/>
  <c r="AE275" i="7"/>
  <c r="AB275" i="7"/>
  <c r="N32" i="1"/>
  <c r="P32" i="1"/>
  <c r="R32" i="1"/>
  <c r="T32" i="1"/>
  <c r="L32" i="1"/>
  <c r="Q18" i="1"/>
  <c r="T18" i="1"/>
  <c r="T19" i="1"/>
  <c r="Q20" i="1"/>
  <c r="T20" i="1"/>
  <c r="T21" i="1"/>
  <c r="Q22" i="1"/>
  <c r="T22" i="1"/>
  <c r="T23" i="1"/>
  <c r="T17" i="1"/>
  <c r="Q17" i="1"/>
  <c r="N330" i="1" l="1"/>
  <c r="P330" i="1"/>
  <c r="T330" i="1"/>
  <c r="L330" i="1"/>
  <c r="Q316" i="1"/>
  <c r="T316" i="1"/>
  <c r="Q317" i="1"/>
  <c r="T317" i="1"/>
  <c r="Q318" i="1"/>
  <c r="T318" i="1"/>
  <c r="Q319" i="1"/>
  <c r="T319" i="1"/>
  <c r="T320" i="1"/>
  <c r="T315" i="1"/>
  <c r="Q315" i="1"/>
  <c r="F275" i="10" l="1"/>
  <c r="I275" i="10"/>
  <c r="F276" i="10"/>
  <c r="I276" i="10"/>
  <c r="F277" i="10"/>
  <c r="I277" i="10"/>
  <c r="F278" i="10"/>
  <c r="I278" i="10"/>
  <c r="F279" i="10"/>
  <c r="I279" i="10"/>
  <c r="F280" i="10"/>
  <c r="I280" i="10"/>
  <c r="I281" i="10"/>
  <c r="I282" i="10"/>
  <c r="I274" i="10"/>
  <c r="F274" i="10"/>
  <c r="I273" i="10"/>
  <c r="N244" i="10" l="1"/>
  <c r="P244" i="10"/>
  <c r="R244" i="10"/>
  <c r="L244" i="10"/>
  <c r="N158" i="10"/>
  <c r="P158" i="10"/>
  <c r="R158" i="10"/>
  <c r="T158" i="10"/>
  <c r="L158" i="10"/>
  <c r="Q146" i="10"/>
  <c r="T146" i="10"/>
  <c r="Q147" i="10"/>
  <c r="T147" i="10"/>
  <c r="Q148" i="10"/>
  <c r="T148" i="10"/>
  <c r="Q149" i="10"/>
  <c r="T149" i="10"/>
  <c r="Q150" i="10"/>
  <c r="T150" i="10"/>
  <c r="Q151" i="10"/>
  <c r="T151" i="10"/>
  <c r="T152" i="10"/>
  <c r="T145" i="10"/>
  <c r="Q145" i="10"/>
  <c r="N117" i="10"/>
  <c r="P117" i="10"/>
  <c r="R117" i="10"/>
  <c r="T117" i="10"/>
  <c r="L117" i="10"/>
  <c r="Q101" i="10"/>
  <c r="T101" i="10"/>
  <c r="Q102" i="10"/>
  <c r="T102" i="10"/>
  <c r="Q103" i="10"/>
  <c r="T103" i="10"/>
  <c r="Q104" i="10"/>
  <c r="T104" i="10"/>
  <c r="Q105" i="10"/>
  <c r="T105" i="10"/>
  <c r="Q106" i="10"/>
  <c r="T106" i="10"/>
  <c r="Q107" i="10"/>
  <c r="T107" i="10"/>
  <c r="T108" i="10"/>
  <c r="T100" i="10"/>
  <c r="Q100" i="10"/>
  <c r="F109" i="10"/>
  <c r="I109" i="10"/>
  <c r="F110" i="10"/>
  <c r="I110" i="10"/>
  <c r="F111" i="10"/>
  <c r="I111" i="10"/>
  <c r="F112" i="10"/>
  <c r="I112" i="10"/>
  <c r="Y74" i="1"/>
  <c r="AA74" i="1"/>
  <c r="AC74" i="1"/>
  <c r="AE74" i="1"/>
  <c r="W74" i="1"/>
  <c r="AB61" i="1"/>
  <c r="AE61" i="1"/>
  <c r="AB62" i="1"/>
  <c r="AE62" i="1"/>
  <c r="AB63" i="1"/>
  <c r="AE63" i="1"/>
  <c r="AB64" i="1"/>
  <c r="AE64" i="1"/>
  <c r="AB65" i="1"/>
  <c r="AE65" i="1"/>
  <c r="AB66" i="1"/>
  <c r="AE66" i="1"/>
  <c r="AB67" i="1"/>
  <c r="AE67" i="1"/>
  <c r="AB68" i="1"/>
  <c r="AE68" i="1"/>
  <c r="AE69" i="1"/>
  <c r="AE70" i="1"/>
  <c r="AE60" i="1"/>
  <c r="AB60" i="1"/>
  <c r="Y117" i="1" l="1"/>
  <c r="AA117" i="1"/>
  <c r="AC117" i="1"/>
  <c r="AE117" i="1"/>
  <c r="W117" i="1"/>
  <c r="AB103" i="1"/>
  <c r="AE103" i="1"/>
  <c r="AB104" i="1"/>
  <c r="AE104" i="1"/>
  <c r="AB105" i="1"/>
  <c r="AE105" i="1"/>
  <c r="AB106" i="1"/>
  <c r="AE106" i="1"/>
  <c r="AB107" i="1"/>
  <c r="AE107" i="1"/>
  <c r="AB108" i="1"/>
  <c r="AE108" i="1"/>
  <c r="AB109" i="1"/>
  <c r="AE109" i="1"/>
  <c r="AB110" i="1"/>
  <c r="AE110" i="1"/>
  <c r="AE111" i="1"/>
  <c r="AE112" i="1"/>
  <c r="AE102" i="1"/>
  <c r="AB102" i="1"/>
  <c r="E201" i="10"/>
  <c r="G201" i="10"/>
  <c r="I201" i="10"/>
  <c r="I187" i="10"/>
  <c r="I186" i="10"/>
  <c r="F186" i="10"/>
  <c r="N604" i="6" l="1"/>
  <c r="P604" i="6"/>
  <c r="R604" i="6"/>
  <c r="T604" i="6"/>
  <c r="L604" i="6"/>
  <c r="Q592" i="6"/>
  <c r="T592" i="6"/>
  <c r="Q593" i="6"/>
  <c r="T593" i="6"/>
  <c r="Q594" i="6"/>
  <c r="T594" i="6"/>
  <c r="Q595" i="6"/>
  <c r="T595" i="6"/>
  <c r="Q596" i="6"/>
  <c r="T596" i="6"/>
  <c r="Q597" i="6"/>
  <c r="T597" i="6"/>
  <c r="T598" i="6"/>
  <c r="T591" i="6"/>
  <c r="Q591" i="6"/>
  <c r="Q351" i="6" l="1"/>
  <c r="T351" i="6"/>
  <c r="Y494" i="9" l="1"/>
  <c r="AA494" i="9"/>
  <c r="AC494" i="9"/>
  <c r="AE494" i="9"/>
  <c r="W494" i="9"/>
  <c r="AB480" i="9"/>
  <c r="AE480" i="9"/>
  <c r="AB481" i="9"/>
  <c r="AE481" i="9"/>
  <c r="AB482" i="9"/>
  <c r="AE482" i="9"/>
  <c r="AB483" i="9"/>
  <c r="AE483" i="9"/>
  <c r="AB484" i="9"/>
  <c r="AE484" i="9"/>
  <c r="AB485" i="9"/>
  <c r="AE485" i="9"/>
  <c r="AE486" i="9"/>
  <c r="AE479" i="9"/>
  <c r="AB479" i="9"/>
  <c r="F483" i="9" l="1"/>
  <c r="I483" i="9"/>
  <c r="Y32" i="7" l="1"/>
  <c r="AA32" i="7"/>
  <c r="AC32" i="7"/>
  <c r="AE32" i="7"/>
  <c r="W32" i="7"/>
  <c r="AB18" i="7"/>
  <c r="AE18" i="7"/>
  <c r="AE19" i="7"/>
  <c r="AE17" i="7"/>
  <c r="AB17" i="7"/>
  <c r="Y117" i="7"/>
  <c r="AA117" i="7"/>
  <c r="AC117" i="7"/>
  <c r="AE117" i="7"/>
  <c r="W117" i="7"/>
  <c r="AB103" i="7"/>
  <c r="AE103" i="7"/>
  <c r="AB104" i="7"/>
  <c r="AE104" i="7"/>
  <c r="AE105" i="7"/>
  <c r="AE102" i="7"/>
  <c r="AB102" i="7"/>
  <c r="Y74" i="7"/>
  <c r="AA74" i="7"/>
  <c r="AC74" i="7"/>
  <c r="AE74" i="7"/>
  <c r="W74" i="7"/>
  <c r="AB61" i="7"/>
  <c r="AE61" i="7"/>
  <c r="AE62" i="7"/>
  <c r="AE60" i="7"/>
  <c r="AB60" i="7"/>
  <c r="AJ72" i="10"/>
  <c r="AL72" i="10"/>
  <c r="AN72" i="10"/>
  <c r="AP72" i="10"/>
  <c r="AH72" i="10"/>
  <c r="Y72" i="10"/>
  <c r="AA72" i="10"/>
  <c r="AC72" i="10"/>
  <c r="AE72" i="10"/>
  <c r="W72" i="10"/>
  <c r="N72" i="10"/>
  <c r="P72" i="10"/>
  <c r="R72" i="10"/>
  <c r="T72" i="10"/>
  <c r="L72" i="10"/>
  <c r="W31" i="10"/>
  <c r="Y31" i="10"/>
  <c r="AA31" i="10"/>
  <c r="AC31" i="10"/>
  <c r="AE31" i="10"/>
  <c r="AJ31" i="10"/>
  <c r="AL31" i="10"/>
  <c r="AN31" i="10"/>
  <c r="AP31" i="10"/>
  <c r="AH31" i="10"/>
  <c r="Q232" i="5"/>
  <c r="T232" i="5"/>
  <c r="Q318" i="5"/>
  <c r="T318" i="5"/>
  <c r="F525" i="9"/>
  <c r="I525" i="9"/>
  <c r="Y450" i="9" l="1"/>
  <c r="AA450" i="9"/>
  <c r="AC450" i="9"/>
  <c r="AE450" i="9"/>
  <c r="W450" i="9"/>
  <c r="AE436" i="9"/>
  <c r="AB437" i="9"/>
  <c r="AE437" i="9"/>
  <c r="AE438" i="9"/>
  <c r="AE435" i="9"/>
  <c r="AB435" i="9"/>
  <c r="Y408" i="9"/>
  <c r="AA408" i="9"/>
  <c r="AC408" i="9"/>
  <c r="AE408" i="9"/>
  <c r="W408" i="9"/>
  <c r="AE394" i="9"/>
  <c r="AE393" i="9"/>
  <c r="AB393" i="9"/>
  <c r="Y366" i="9"/>
  <c r="AA366" i="9"/>
  <c r="AC366" i="9"/>
  <c r="AE366" i="9"/>
  <c r="W366" i="9"/>
  <c r="AB352" i="9"/>
  <c r="AE352" i="9"/>
  <c r="AB353" i="9"/>
  <c r="AE353" i="9"/>
  <c r="AB354" i="9"/>
  <c r="AE354" i="9"/>
  <c r="AB355" i="9"/>
  <c r="AE355" i="9"/>
  <c r="AB356" i="9"/>
  <c r="AE356" i="9"/>
  <c r="AE357" i="9"/>
  <c r="AE351" i="9"/>
  <c r="AB351" i="9"/>
  <c r="Y324" i="9"/>
  <c r="AA324" i="9"/>
  <c r="AC324" i="9"/>
  <c r="AE324" i="9"/>
  <c r="W324" i="9"/>
  <c r="AB310" i="9"/>
  <c r="AE310" i="9"/>
  <c r="AB311" i="9"/>
  <c r="AE311" i="9"/>
  <c r="AE312" i="9"/>
  <c r="AE309" i="9"/>
  <c r="AB309" i="9"/>
  <c r="Y282" i="9"/>
  <c r="AA282" i="9"/>
  <c r="AC282" i="9"/>
  <c r="AE282" i="9"/>
  <c r="W282" i="9"/>
  <c r="AB268" i="9"/>
  <c r="AE268" i="9"/>
  <c r="AB269" i="9"/>
  <c r="AE269" i="9"/>
  <c r="AE270" i="9"/>
  <c r="AE267" i="9"/>
  <c r="AB267" i="9"/>
  <c r="Y240" i="9"/>
  <c r="AA240" i="9"/>
  <c r="AC240" i="9"/>
  <c r="AE240" i="9"/>
  <c r="W240" i="9"/>
  <c r="AB226" i="9"/>
  <c r="AE226" i="9"/>
  <c r="AE227" i="9"/>
  <c r="AE225" i="9"/>
  <c r="AB225" i="9"/>
  <c r="Y198" i="9"/>
  <c r="AA198" i="9"/>
  <c r="AC198" i="9"/>
  <c r="AE198" i="9"/>
  <c r="W198" i="9"/>
  <c r="AB184" i="9"/>
  <c r="AE184" i="9"/>
  <c r="AB185" i="9"/>
  <c r="AE185" i="9"/>
  <c r="AE186" i="9"/>
  <c r="AE183" i="9"/>
  <c r="AB183" i="9"/>
  <c r="Y156" i="9"/>
  <c r="AA156" i="9"/>
  <c r="AC156" i="9"/>
  <c r="AE156" i="9"/>
  <c r="W156" i="9"/>
  <c r="AB142" i="9"/>
  <c r="AE142" i="9"/>
  <c r="AB143" i="9"/>
  <c r="AE143" i="9"/>
  <c r="AB144" i="9"/>
  <c r="AE144" i="9"/>
  <c r="AB145" i="9"/>
  <c r="AE145" i="9"/>
  <c r="AB146" i="9"/>
  <c r="AE146" i="9"/>
  <c r="AE147" i="9"/>
  <c r="AE141" i="9"/>
  <c r="AB141" i="9"/>
  <c r="AB99" i="9"/>
  <c r="AE114" i="9"/>
  <c r="AC114" i="9"/>
  <c r="AA114" i="9"/>
  <c r="Y114" i="9"/>
  <c r="W114" i="9"/>
  <c r="AE110" i="9"/>
  <c r="AC110" i="9"/>
  <c r="AA110" i="9"/>
  <c r="Y110" i="9"/>
  <c r="W110" i="9"/>
  <c r="AE101" i="9"/>
  <c r="AE100" i="9"/>
  <c r="AB100" i="9"/>
  <c r="AE99" i="9"/>
  <c r="Y71" i="9"/>
  <c r="AA71" i="9"/>
  <c r="AC71" i="9"/>
  <c r="AE71" i="9"/>
  <c r="W71" i="9"/>
  <c r="Y67" i="9"/>
  <c r="AA67" i="9"/>
  <c r="AC67" i="9"/>
  <c r="AE67" i="9"/>
  <c r="W67" i="9"/>
  <c r="AB57" i="9"/>
  <c r="AE57" i="9"/>
  <c r="AE58" i="9"/>
  <c r="AE56" i="9"/>
  <c r="AB56" i="9"/>
  <c r="T331" i="7" l="1"/>
  <c r="R331" i="7"/>
  <c r="P331" i="7"/>
  <c r="N331" i="7"/>
  <c r="L331" i="7"/>
  <c r="T320" i="7"/>
  <c r="T319" i="7"/>
  <c r="Q319" i="7"/>
  <c r="T318" i="7"/>
  <c r="Q318" i="7"/>
  <c r="T317" i="7"/>
  <c r="Q317" i="7"/>
  <c r="T458" i="8" l="1"/>
  <c r="R458" i="8"/>
  <c r="P458" i="8"/>
  <c r="N458" i="8"/>
  <c r="L458" i="8"/>
  <c r="T453" i="8"/>
  <c r="T452" i="8"/>
  <c r="Q452" i="8"/>
  <c r="T450" i="8"/>
  <c r="Q450" i="8"/>
  <c r="T449" i="8"/>
  <c r="Q449" i="8"/>
  <c r="E375" i="8" l="1"/>
  <c r="G375" i="8"/>
  <c r="I375" i="8"/>
  <c r="A375" i="8"/>
  <c r="F360" i="8"/>
  <c r="I360" i="8"/>
  <c r="F361" i="8"/>
  <c r="I361" i="8"/>
  <c r="F362" i="8"/>
  <c r="I362" i="8"/>
  <c r="I363" i="8"/>
  <c r="I359" i="8"/>
  <c r="F359" i="8"/>
  <c r="N331" i="8"/>
  <c r="P331" i="8"/>
  <c r="R331" i="8"/>
  <c r="T331" i="8"/>
  <c r="L331" i="8"/>
  <c r="Q315" i="8"/>
  <c r="T315" i="8"/>
  <c r="Q316" i="8"/>
  <c r="T316" i="8"/>
  <c r="T317" i="8"/>
  <c r="T314" i="8"/>
  <c r="Q314" i="8"/>
  <c r="N286" i="8"/>
  <c r="P286" i="8"/>
  <c r="R286" i="8"/>
  <c r="T286" i="8"/>
  <c r="L286" i="8"/>
  <c r="Q270" i="8"/>
  <c r="T270" i="8"/>
  <c r="Q271" i="8"/>
  <c r="T271" i="8"/>
  <c r="T272" i="8"/>
  <c r="T269" i="8"/>
  <c r="Q269" i="8"/>
  <c r="N241" i="8"/>
  <c r="P241" i="8"/>
  <c r="R241" i="8"/>
  <c r="T241" i="8"/>
  <c r="L241" i="8"/>
  <c r="N198" i="8"/>
  <c r="P198" i="8"/>
  <c r="R198" i="8"/>
  <c r="T198" i="8"/>
  <c r="L198" i="8"/>
  <c r="Q182" i="8"/>
  <c r="T182" i="8"/>
  <c r="Q183" i="8"/>
  <c r="T183" i="8"/>
  <c r="T184" i="8"/>
  <c r="T181" i="8"/>
  <c r="Q181" i="8"/>
  <c r="N153" i="8"/>
  <c r="P153" i="8"/>
  <c r="R153" i="8"/>
  <c r="T153" i="8"/>
  <c r="L153" i="8"/>
  <c r="Q139" i="8"/>
  <c r="T139" i="8"/>
  <c r="Q140" i="8"/>
  <c r="T140" i="8"/>
  <c r="Q141" i="8"/>
  <c r="T141" i="8"/>
  <c r="T142" i="8"/>
  <c r="T138" i="8"/>
  <c r="Q138" i="8"/>
  <c r="N110" i="8"/>
  <c r="T110" i="8"/>
  <c r="Q96" i="8"/>
  <c r="T96" i="8"/>
  <c r="Q97" i="8"/>
  <c r="T97" i="8"/>
  <c r="Q98" i="8"/>
  <c r="T98" i="8"/>
  <c r="T99" i="8"/>
  <c r="T95" i="8"/>
  <c r="Q95" i="8"/>
  <c r="N69" i="8"/>
  <c r="P69" i="8"/>
  <c r="R69" i="8"/>
  <c r="T69" i="8"/>
  <c r="L69" i="8"/>
  <c r="Q58" i="8"/>
  <c r="T58" i="8"/>
  <c r="Q59" i="8"/>
  <c r="T59" i="8"/>
  <c r="Q60" i="8"/>
  <c r="T60" i="8"/>
  <c r="Q61" i="8"/>
  <c r="T61" i="8"/>
  <c r="T62" i="8"/>
  <c r="Q63" i="8"/>
  <c r="T63" i="8"/>
  <c r="N29" i="8"/>
  <c r="P29" i="8"/>
  <c r="R29" i="8"/>
  <c r="T29" i="8"/>
  <c r="L29" i="8"/>
  <c r="Q18" i="8"/>
  <c r="T18" i="8"/>
  <c r="Q19" i="8"/>
  <c r="T19" i="8"/>
  <c r="Q20" i="8"/>
  <c r="T20" i="8"/>
  <c r="T21" i="8"/>
  <c r="N243" i="1"/>
  <c r="P243" i="1"/>
  <c r="R243" i="1"/>
  <c r="T243" i="1"/>
  <c r="L243" i="1"/>
  <c r="Q231" i="1"/>
  <c r="T231" i="1"/>
  <c r="Q232" i="1"/>
  <c r="T232" i="1"/>
  <c r="T229" i="1"/>
  <c r="Q229" i="1"/>
  <c r="N201" i="1"/>
  <c r="P201" i="1"/>
  <c r="R201" i="1"/>
  <c r="T201" i="1"/>
  <c r="L201" i="1"/>
  <c r="Q189" i="1"/>
  <c r="T189" i="1"/>
  <c r="Q190" i="1"/>
  <c r="T190" i="1"/>
  <c r="Q191" i="1"/>
  <c r="T191" i="1"/>
  <c r="T188" i="1"/>
  <c r="Q188" i="1"/>
  <c r="A538" i="9" l="1"/>
  <c r="I538" i="9"/>
  <c r="G538" i="9"/>
  <c r="E538" i="9"/>
  <c r="I526" i="9"/>
  <c r="I524" i="9"/>
  <c r="F524" i="9"/>
  <c r="I523" i="9"/>
  <c r="E494" i="9"/>
  <c r="G494" i="9"/>
  <c r="I494" i="9"/>
  <c r="A494" i="9"/>
  <c r="F480" i="9"/>
  <c r="I480" i="9"/>
  <c r="F481" i="9"/>
  <c r="I481" i="9"/>
  <c r="F482" i="9"/>
  <c r="I482" i="9"/>
  <c r="F484" i="9"/>
  <c r="I484" i="9"/>
  <c r="F485" i="9"/>
  <c r="I485" i="9"/>
  <c r="I486" i="9"/>
  <c r="I479" i="9"/>
  <c r="F479" i="9"/>
  <c r="N450" i="9"/>
  <c r="P450" i="9"/>
  <c r="R450" i="9"/>
  <c r="T450" i="9"/>
  <c r="L450" i="9"/>
  <c r="T436" i="9"/>
  <c r="Q437" i="9"/>
  <c r="T437" i="9"/>
  <c r="T438" i="9"/>
  <c r="T435" i="9"/>
  <c r="Q435" i="9"/>
  <c r="N408" i="9"/>
  <c r="P408" i="9"/>
  <c r="R408" i="9"/>
  <c r="T408" i="9"/>
  <c r="L408" i="9"/>
  <c r="T394" i="9"/>
  <c r="T393" i="9"/>
  <c r="Q393" i="9"/>
  <c r="N366" i="9"/>
  <c r="P366" i="9"/>
  <c r="R366" i="9"/>
  <c r="T366" i="9"/>
  <c r="L366" i="9"/>
  <c r="Q352" i="9"/>
  <c r="T352" i="9"/>
  <c r="Q353" i="9"/>
  <c r="T353" i="9"/>
  <c r="Q354" i="9"/>
  <c r="T354" i="9"/>
  <c r="Q355" i="9"/>
  <c r="T355" i="9"/>
  <c r="Q356" i="9"/>
  <c r="T356" i="9"/>
  <c r="T357" i="9"/>
  <c r="T351" i="9"/>
  <c r="Q351" i="9"/>
  <c r="N324" i="9"/>
  <c r="P324" i="9"/>
  <c r="R324" i="9"/>
  <c r="T324" i="9"/>
  <c r="L324" i="9"/>
  <c r="Q310" i="9"/>
  <c r="T310" i="9"/>
  <c r="Q311" i="9"/>
  <c r="T311" i="9"/>
  <c r="T312" i="9"/>
  <c r="T309" i="9"/>
  <c r="Q309" i="9"/>
  <c r="N282" i="9"/>
  <c r="P282" i="9"/>
  <c r="R282" i="9"/>
  <c r="T282" i="9"/>
  <c r="L282" i="9"/>
  <c r="Q268" i="9"/>
  <c r="T268" i="9"/>
  <c r="Q269" i="9"/>
  <c r="T269" i="9"/>
  <c r="T270" i="9"/>
  <c r="T267" i="9"/>
  <c r="Q267" i="9"/>
  <c r="N240" i="9"/>
  <c r="P240" i="9"/>
  <c r="R240" i="9"/>
  <c r="T240" i="9"/>
  <c r="L240" i="9"/>
  <c r="Q226" i="9"/>
  <c r="T226" i="9"/>
  <c r="T227" i="9"/>
  <c r="T225" i="9"/>
  <c r="Q225" i="9"/>
  <c r="N198" i="9"/>
  <c r="P198" i="9"/>
  <c r="R198" i="9"/>
  <c r="T198" i="9"/>
  <c r="L198" i="9"/>
  <c r="Q184" i="9"/>
  <c r="T184" i="9"/>
  <c r="Q185" i="9"/>
  <c r="T185" i="9"/>
  <c r="T186" i="9"/>
  <c r="T183" i="9"/>
  <c r="Q183" i="9"/>
  <c r="N156" i="9"/>
  <c r="P156" i="9"/>
  <c r="R156" i="9"/>
  <c r="T156" i="9"/>
  <c r="L156" i="9"/>
  <c r="Q142" i="9"/>
  <c r="T142" i="9"/>
  <c r="Q143" i="9"/>
  <c r="T143" i="9"/>
  <c r="Q144" i="9"/>
  <c r="T144" i="9"/>
  <c r="Q145" i="9"/>
  <c r="T145" i="9"/>
  <c r="Q146" i="9"/>
  <c r="T146" i="9"/>
  <c r="T147" i="9"/>
  <c r="T141" i="9"/>
  <c r="Q141" i="9"/>
  <c r="N114" i="9"/>
  <c r="P114" i="9"/>
  <c r="R114" i="9"/>
  <c r="T114" i="9"/>
  <c r="L114" i="9"/>
  <c r="N110" i="9"/>
  <c r="P110" i="9"/>
  <c r="R110" i="9"/>
  <c r="T110" i="9"/>
  <c r="L110" i="9"/>
  <c r="Q100" i="9"/>
  <c r="T100" i="9"/>
  <c r="T101" i="9"/>
  <c r="T99" i="9"/>
  <c r="Q99" i="9"/>
  <c r="N71" i="9"/>
  <c r="P71" i="9"/>
  <c r="R71" i="9"/>
  <c r="T71" i="9"/>
  <c r="L71" i="9"/>
  <c r="N67" i="9"/>
  <c r="P67" i="9"/>
  <c r="R67" i="9"/>
  <c r="T67" i="9"/>
  <c r="L67" i="9"/>
  <c r="Q57" i="9"/>
  <c r="T57" i="9"/>
  <c r="T58" i="9"/>
  <c r="T56" i="9"/>
  <c r="Q56" i="9"/>
  <c r="N27" i="9"/>
  <c r="P27" i="9"/>
  <c r="R27" i="9"/>
  <c r="T27" i="9"/>
  <c r="L27" i="9"/>
  <c r="N289" i="7" l="1"/>
  <c r="P289" i="7"/>
  <c r="R289" i="7"/>
  <c r="T289" i="7"/>
  <c r="L289" i="7"/>
  <c r="Q276" i="7"/>
  <c r="T276" i="7"/>
  <c r="T277" i="7"/>
  <c r="T275" i="7"/>
  <c r="Q275" i="7"/>
  <c r="L247" i="7"/>
  <c r="N247" i="7"/>
  <c r="P247" i="7"/>
  <c r="R247" i="7"/>
  <c r="T247" i="7"/>
  <c r="Q234" i="7"/>
  <c r="T234" i="7"/>
  <c r="Q235" i="7"/>
  <c r="T235" i="7"/>
  <c r="T236" i="7"/>
  <c r="T233" i="7"/>
  <c r="Q233" i="7"/>
  <c r="N205" i="7"/>
  <c r="P205" i="7"/>
  <c r="R205" i="7"/>
  <c r="T205" i="7"/>
  <c r="L205" i="7"/>
  <c r="Q189" i="7"/>
  <c r="T189" i="7"/>
  <c r="Q190" i="7"/>
  <c r="T190" i="7"/>
  <c r="Q191" i="7"/>
  <c r="T191" i="7"/>
  <c r="Q192" i="7"/>
  <c r="T192" i="7"/>
  <c r="Q194" i="7"/>
  <c r="T194" i="7"/>
  <c r="Q195" i="7"/>
  <c r="T195" i="7"/>
  <c r="Q196" i="7"/>
  <c r="T196" i="7"/>
  <c r="Q197" i="7"/>
  <c r="T197" i="7"/>
  <c r="Q198" i="7"/>
  <c r="T198" i="7"/>
  <c r="Q199" i="7"/>
  <c r="T199" i="7"/>
  <c r="T200" i="7"/>
  <c r="T201" i="7"/>
  <c r="T188" i="7"/>
  <c r="Q188" i="7"/>
  <c r="N160" i="7"/>
  <c r="P160" i="7"/>
  <c r="R160" i="7"/>
  <c r="T160" i="7"/>
  <c r="L160" i="7"/>
  <c r="Q146" i="7"/>
  <c r="T146" i="7"/>
  <c r="Q147" i="7"/>
  <c r="T147" i="7"/>
  <c r="Q148" i="7"/>
  <c r="T148" i="7"/>
  <c r="Q149" i="7"/>
  <c r="T149" i="7"/>
  <c r="Q150" i="7"/>
  <c r="T150" i="7"/>
  <c r="Q151" i="7"/>
  <c r="T151" i="7"/>
  <c r="Q152" i="7"/>
  <c r="T152" i="7"/>
  <c r="T153" i="7"/>
  <c r="T145" i="7"/>
  <c r="Q145" i="7"/>
  <c r="N117" i="7"/>
  <c r="P117" i="7"/>
  <c r="R117" i="7"/>
  <c r="T117" i="7"/>
  <c r="L117" i="7"/>
  <c r="Q103" i="7"/>
  <c r="T103" i="7"/>
  <c r="Q104" i="7"/>
  <c r="T104" i="7"/>
  <c r="T105" i="7"/>
  <c r="T102" i="7"/>
  <c r="Q102" i="7"/>
  <c r="L74" i="7"/>
  <c r="N74" i="7"/>
  <c r="P74" i="7"/>
  <c r="R74" i="7"/>
  <c r="Q61" i="7"/>
  <c r="T61" i="7"/>
  <c r="T62" i="7"/>
  <c r="T60" i="7"/>
  <c r="Q60" i="7"/>
  <c r="N32" i="7"/>
  <c r="P32" i="7"/>
  <c r="R32" i="7"/>
  <c r="L32" i="7"/>
  <c r="Q18" i="7"/>
  <c r="T18" i="7"/>
  <c r="T19" i="7"/>
  <c r="T17" i="7"/>
  <c r="Q17" i="7"/>
  <c r="N438" i="6"/>
  <c r="P438" i="6"/>
  <c r="R438" i="6"/>
  <c r="T438" i="6"/>
  <c r="L438" i="6"/>
  <c r="Q427" i="6"/>
  <c r="T427" i="6"/>
  <c r="Q428" i="6"/>
  <c r="T428" i="6"/>
  <c r="Q429" i="6"/>
  <c r="T429" i="6"/>
  <c r="Q430" i="6"/>
  <c r="T430" i="6"/>
  <c r="Q431" i="6"/>
  <c r="T431" i="6"/>
  <c r="Q432" i="6"/>
  <c r="T432" i="6"/>
  <c r="Q433" i="6"/>
  <c r="T433" i="6"/>
  <c r="T434" i="6"/>
  <c r="T426" i="6"/>
  <c r="Q426" i="6"/>
  <c r="N398" i="6"/>
  <c r="P398" i="6"/>
  <c r="R398" i="6"/>
  <c r="T398" i="6"/>
  <c r="L398" i="6"/>
  <c r="Q386" i="6"/>
  <c r="T386" i="6"/>
  <c r="Q387" i="6"/>
  <c r="T387" i="6"/>
  <c r="Q388" i="6"/>
  <c r="T388" i="6"/>
  <c r="Q389" i="6"/>
  <c r="T389" i="6"/>
  <c r="Q390" i="6"/>
  <c r="T390" i="6"/>
  <c r="Q391" i="6"/>
  <c r="T391" i="6"/>
  <c r="Q392" i="6"/>
  <c r="T392" i="6"/>
  <c r="Q393" i="6"/>
  <c r="T393" i="6"/>
  <c r="T394" i="6"/>
  <c r="T385" i="6"/>
  <c r="Q385" i="6"/>
  <c r="N357" i="6"/>
  <c r="P357" i="6"/>
  <c r="R357" i="6"/>
  <c r="T357" i="6"/>
  <c r="L357" i="6"/>
  <c r="Q348" i="6"/>
  <c r="T348" i="6"/>
  <c r="Q349" i="6"/>
  <c r="T349" i="6"/>
  <c r="Q350" i="6"/>
  <c r="T350" i="6"/>
  <c r="T352" i="6"/>
  <c r="T353" i="6"/>
  <c r="T347" i="6"/>
  <c r="Q347" i="6"/>
  <c r="N117" i="6"/>
  <c r="P117" i="6"/>
  <c r="R117" i="6"/>
  <c r="T117" i="6"/>
  <c r="L117" i="6"/>
  <c r="Q109" i="6"/>
  <c r="T109" i="6"/>
  <c r="Q110" i="6"/>
  <c r="T110" i="6"/>
  <c r="Q111" i="6"/>
  <c r="T111" i="6"/>
  <c r="Q112" i="6"/>
  <c r="T112" i="6"/>
  <c r="T108" i="6"/>
  <c r="Q108" i="6"/>
  <c r="N279" i="6"/>
  <c r="P279" i="6"/>
  <c r="R279" i="6"/>
  <c r="T279" i="6"/>
  <c r="L279" i="6"/>
  <c r="Q267" i="6"/>
  <c r="T267" i="6"/>
  <c r="T268" i="6"/>
  <c r="T266" i="6"/>
  <c r="Q266" i="6"/>
  <c r="Q100" i="6"/>
  <c r="T100" i="6"/>
  <c r="Q101" i="6"/>
  <c r="T101" i="6"/>
  <c r="Q102" i="6"/>
  <c r="T102" i="6"/>
  <c r="Q103" i="6"/>
  <c r="T103" i="6"/>
  <c r="Q104" i="6"/>
  <c r="T104" i="6"/>
  <c r="T105" i="6"/>
  <c r="Q106" i="6"/>
  <c r="T106" i="6"/>
  <c r="T99" i="6"/>
  <c r="Q99" i="6"/>
  <c r="C456" i="5" l="1"/>
  <c r="E456" i="5"/>
  <c r="G456" i="5"/>
  <c r="I456" i="5"/>
  <c r="A456" i="5"/>
  <c r="I442" i="5"/>
  <c r="F443" i="5"/>
  <c r="I443" i="5"/>
  <c r="F444" i="5"/>
  <c r="I444" i="5"/>
  <c r="F445" i="5"/>
  <c r="I445" i="5"/>
  <c r="F447" i="5"/>
  <c r="I447" i="5"/>
  <c r="F448" i="5"/>
  <c r="I448" i="5"/>
  <c r="F449" i="5"/>
  <c r="I449" i="5"/>
  <c r="F450" i="5"/>
  <c r="I450" i="5"/>
  <c r="I451" i="5"/>
  <c r="I441" i="5"/>
  <c r="N413" i="5"/>
  <c r="P413" i="5"/>
  <c r="R413" i="5"/>
  <c r="T413" i="5"/>
  <c r="L413" i="5"/>
  <c r="T399" i="5"/>
  <c r="Q400" i="5"/>
  <c r="T400" i="5"/>
  <c r="Q401" i="5"/>
  <c r="T401" i="5"/>
  <c r="Q402" i="5"/>
  <c r="T402" i="5"/>
  <c r="Q403" i="5"/>
  <c r="T403" i="5"/>
  <c r="Q404" i="5"/>
  <c r="T404" i="5"/>
  <c r="T405" i="5"/>
  <c r="T398" i="5"/>
  <c r="Q398" i="5"/>
  <c r="N370" i="5"/>
  <c r="P370" i="5"/>
  <c r="R370" i="5"/>
  <c r="T370" i="5"/>
  <c r="L370" i="5"/>
  <c r="Q356" i="5"/>
  <c r="T356" i="5"/>
  <c r="Q357" i="5"/>
  <c r="T357" i="5"/>
  <c r="Q358" i="5"/>
  <c r="T358" i="5"/>
  <c r="Q359" i="5"/>
  <c r="T359" i="5"/>
  <c r="Q360" i="5"/>
  <c r="T360" i="5"/>
  <c r="T361" i="5"/>
  <c r="T355" i="5"/>
  <c r="Q355" i="5"/>
  <c r="N327" i="5"/>
  <c r="P327" i="5"/>
  <c r="R327" i="5"/>
  <c r="T327" i="5"/>
  <c r="L327" i="5"/>
  <c r="Q312" i="5"/>
  <c r="T312" i="5"/>
  <c r="Q313" i="5"/>
  <c r="T313" i="5"/>
  <c r="Q314" i="5"/>
  <c r="T314" i="5"/>
  <c r="Q315" i="5"/>
  <c r="T315" i="5"/>
  <c r="Q316" i="5"/>
  <c r="T316" i="5"/>
  <c r="Q317" i="5"/>
  <c r="T317" i="5"/>
  <c r="T319" i="5"/>
  <c r="T311" i="5"/>
  <c r="Q311" i="5"/>
  <c r="N283" i="5"/>
  <c r="P283" i="5"/>
  <c r="R283" i="5"/>
  <c r="T283" i="5"/>
  <c r="L283" i="5"/>
  <c r="Q269" i="5"/>
  <c r="T269" i="5"/>
  <c r="Q270" i="5"/>
  <c r="T270" i="5"/>
  <c r="Q271" i="5"/>
  <c r="T271" i="5"/>
  <c r="Q272" i="5"/>
  <c r="T272" i="5"/>
  <c r="Q273" i="5"/>
  <c r="T273" i="5"/>
  <c r="T274" i="5"/>
  <c r="T268" i="5"/>
  <c r="Q268" i="5"/>
  <c r="N240" i="5"/>
  <c r="P240" i="5"/>
  <c r="R240" i="5"/>
  <c r="T240" i="5"/>
  <c r="L240" i="5"/>
  <c r="Q226" i="5"/>
  <c r="T226" i="5"/>
  <c r="Q227" i="5"/>
  <c r="T227" i="5"/>
  <c r="Q228" i="5"/>
  <c r="T228" i="5"/>
  <c r="Q229" i="5"/>
  <c r="T229" i="5"/>
  <c r="Q230" i="5"/>
  <c r="T230" i="5"/>
  <c r="Q231" i="5"/>
  <c r="T231" i="5"/>
  <c r="T233" i="5"/>
  <c r="T225" i="5"/>
  <c r="Q225" i="5"/>
  <c r="N197" i="5"/>
  <c r="P197" i="5"/>
  <c r="R197" i="5"/>
  <c r="T197" i="5"/>
  <c r="L197" i="5"/>
  <c r="Q183" i="5"/>
  <c r="T183" i="5"/>
  <c r="Q184" i="5"/>
  <c r="T184" i="5"/>
  <c r="Q185" i="5"/>
  <c r="T185" i="5"/>
  <c r="Q186" i="5"/>
  <c r="T186" i="5"/>
  <c r="Q187" i="5"/>
  <c r="T187" i="5"/>
  <c r="Q188" i="5"/>
  <c r="T188" i="5"/>
  <c r="Q189" i="5"/>
  <c r="T189" i="5"/>
  <c r="T190" i="5"/>
  <c r="T182" i="5"/>
  <c r="Q182" i="5"/>
  <c r="N154" i="5"/>
  <c r="P154" i="5"/>
  <c r="R154" i="5"/>
  <c r="T154" i="5"/>
  <c r="L154" i="5"/>
  <c r="Q141" i="5"/>
  <c r="T141" i="5"/>
  <c r="Q142" i="5"/>
  <c r="T142" i="5"/>
  <c r="Q143" i="5"/>
  <c r="T143" i="5"/>
  <c r="Q144" i="5"/>
  <c r="T144" i="5"/>
  <c r="Q145" i="5"/>
  <c r="T145" i="5"/>
  <c r="Q146" i="5"/>
  <c r="T146" i="5"/>
  <c r="T147" i="5"/>
  <c r="Q148" i="5"/>
  <c r="T148" i="5"/>
  <c r="Q149" i="5"/>
  <c r="T149" i="5"/>
  <c r="T140" i="5"/>
  <c r="Q140" i="5"/>
  <c r="N112" i="5"/>
  <c r="P112" i="5"/>
  <c r="R112" i="5"/>
  <c r="T112" i="5"/>
  <c r="L112" i="5"/>
  <c r="Q99" i="5"/>
  <c r="T99" i="5"/>
  <c r="Q100" i="5"/>
  <c r="T100" i="5"/>
  <c r="Q101" i="5"/>
  <c r="T101" i="5"/>
  <c r="Q102" i="5"/>
  <c r="T102" i="5"/>
  <c r="Q103" i="5"/>
  <c r="T103" i="5"/>
  <c r="Q104" i="5"/>
  <c r="T104" i="5"/>
  <c r="T105" i="5"/>
  <c r="T98" i="5"/>
  <c r="Q98" i="5"/>
  <c r="N71" i="5"/>
  <c r="P71" i="5"/>
  <c r="R71" i="5"/>
  <c r="T71" i="5"/>
  <c r="L71" i="5"/>
  <c r="Q57" i="5"/>
  <c r="T57" i="5"/>
  <c r="Q58" i="5"/>
  <c r="T58" i="5"/>
  <c r="Q59" i="5"/>
  <c r="T59" i="5"/>
  <c r="Q60" i="5"/>
  <c r="T60" i="5"/>
  <c r="Q61" i="5"/>
  <c r="T61" i="5"/>
  <c r="Q62" i="5"/>
  <c r="T62" i="5"/>
  <c r="Q63" i="5"/>
  <c r="T63" i="5"/>
  <c r="Q64" i="5"/>
  <c r="T64" i="5"/>
  <c r="Q65" i="5"/>
  <c r="T65" i="5"/>
  <c r="Q66" i="5"/>
  <c r="T66" i="5"/>
  <c r="T67" i="5"/>
  <c r="T56" i="5"/>
  <c r="Q56" i="5"/>
  <c r="T22" i="5"/>
  <c r="Q22" i="5"/>
  <c r="N30" i="5"/>
  <c r="P30" i="5"/>
  <c r="R30" i="5"/>
  <c r="T30" i="5"/>
  <c r="L30" i="5"/>
  <c r="Q18" i="5"/>
  <c r="T18" i="5"/>
  <c r="Q19" i="5"/>
  <c r="T19" i="5"/>
  <c r="Q20" i="5"/>
  <c r="T20" i="5"/>
  <c r="Q21" i="5"/>
  <c r="T21" i="5"/>
  <c r="Q23" i="5"/>
  <c r="T23" i="5"/>
  <c r="Q24" i="5"/>
  <c r="T24" i="5"/>
  <c r="Q25" i="5"/>
  <c r="T25" i="5"/>
  <c r="T26" i="5"/>
  <c r="T17" i="5"/>
  <c r="Q17" i="5"/>
  <c r="T236" i="5"/>
  <c r="Q236" i="5"/>
  <c r="T235" i="5"/>
  <c r="Q235" i="5"/>
  <c r="T234" i="5"/>
  <c r="Q234" i="5"/>
  <c r="Q273" i="6" l="1"/>
  <c r="Q270" i="6" l="1"/>
  <c r="T270" i="6"/>
  <c r="Q271" i="6"/>
  <c r="T271" i="6"/>
  <c r="Q272" i="6"/>
  <c r="T272" i="6"/>
  <c r="T273" i="6"/>
  <c r="Q154" i="7" l="1"/>
  <c r="T154" i="7"/>
  <c r="Q155" i="7"/>
  <c r="T155" i="7"/>
  <c r="T33" i="11" l="1"/>
  <c r="R33" i="11"/>
  <c r="P33" i="11"/>
  <c r="N33" i="11"/>
  <c r="L33" i="11"/>
  <c r="T29" i="11"/>
  <c r="T28" i="11"/>
  <c r="T27" i="11"/>
  <c r="T26" i="11"/>
  <c r="T25" i="11"/>
  <c r="T24" i="11"/>
  <c r="Q24" i="11"/>
  <c r="T23" i="11"/>
  <c r="Q23" i="11"/>
  <c r="T22" i="11"/>
  <c r="Q22" i="11"/>
  <c r="T21" i="11"/>
  <c r="Q21" i="11"/>
  <c r="T20" i="11"/>
  <c r="Q20" i="11"/>
  <c r="T19" i="11"/>
  <c r="Q19" i="11"/>
  <c r="T18" i="11"/>
  <c r="Q18" i="11"/>
  <c r="T17" i="11"/>
  <c r="Q17" i="11"/>
  <c r="T420" i="8" l="1"/>
  <c r="L420" i="8"/>
  <c r="T403" i="8"/>
  <c r="T32" i="7" l="1"/>
  <c r="T74" i="7"/>
  <c r="C375" i="8"/>
</calcChain>
</file>

<file path=xl/sharedStrings.xml><?xml version="1.0" encoding="utf-8"?>
<sst xmlns="http://schemas.openxmlformats.org/spreadsheetml/2006/main" count="7473" uniqueCount="795">
  <si>
    <t>УТВЕРЖДАЮ</t>
  </si>
  <si>
    <t>(наименование учреждения)</t>
  </si>
  <si>
    <t>(ФИО)</t>
  </si>
  <si>
    <t>(дата утверждения)</t>
  </si>
  <si>
    <t>(номер приказа)</t>
  </si>
  <si>
    <t>Молоко</t>
  </si>
  <si>
    <t>Масса омлетной смеси</t>
  </si>
  <si>
    <t>Масло сливочное</t>
  </si>
  <si>
    <t>Масса готового омлета</t>
  </si>
  <si>
    <t>Витамин С, мг</t>
  </si>
  <si>
    <t>ТРЕБОВАНИЯ К ОФОРМЛЕНИЮ, ПОДАЧЕ, РЕАЛИЗАЦИИ</t>
  </si>
  <si>
    <t>ОРГАНОЛЕПТИЧЕСКИЕ ПОКАЗАТЕЛИ</t>
  </si>
  <si>
    <t>Консистенция омлета нежная, пористая, поверхность слегка зарумянена.</t>
  </si>
  <si>
    <t>Ответственное лицо:</t>
  </si>
  <si>
    <t>Согласовано:</t>
  </si>
  <si>
    <t>Руководитель</t>
  </si>
  <si>
    <t>Наименование блюда:</t>
  </si>
  <si>
    <t>Наименование сборника рецептур:</t>
  </si>
  <si>
    <t>Номер рецептуры:</t>
  </si>
  <si>
    <t>Наименование ингредиентов</t>
  </si>
  <si>
    <t>Расход сырья на 1 порцию</t>
  </si>
  <si>
    <t>Брутто, г</t>
  </si>
  <si>
    <t>Нетто, г</t>
  </si>
  <si>
    <t>Омлет натуральный</t>
  </si>
  <si>
    <t>Масса порции, гр:</t>
  </si>
  <si>
    <t>Выход</t>
  </si>
  <si>
    <t>Пищевые вещества, г</t>
  </si>
  <si>
    <t>Белки</t>
  </si>
  <si>
    <t>Жиры</t>
  </si>
  <si>
    <t>Углеводы</t>
  </si>
  <si>
    <t>Энергетическая ценность, ккал</t>
  </si>
  <si>
    <t>ХИМИЧЕСКИЙ СОСТАВ</t>
  </si>
  <si>
    <t>ТЕХНОЛОГИЯ ПРИГОТОВЛЕНИЯ</t>
  </si>
  <si>
    <t xml:space="preserve">Подготовленные, в соответствии с санитарными правилами, яйца разбивают, добавляют в яичную смесь молоко, соль, перемешивают и слегка взбивают до образования пены. Затем выливают в разогретую смазанную маслом сковороду или на противень слоем 2,5 – 3,0 см и запекают в жарочном шкафу при температуре 180 – 200ºC 8 – 10 минут до образования легкой румяной корочки.
Яйца необходимо разбивать в отдельную посуду по 2 – 3 штуки и соединять с общей массой.
Перед подачей нарезают на порции, кладут на тарелку, поливают растопленным сливочным маслом. Омлет можно варить на пару в пароварочном аппарате.
</t>
  </si>
  <si>
    <t>Омлет нарезают на порции, кладут на тарелки, поливают растопленным сливочным маслом. Температура подачи 65ºC.</t>
  </si>
  <si>
    <t>(должность)</t>
  </si>
  <si>
    <t>(подпись)</t>
  </si>
  <si>
    <t>Заместитель директора по питанию МКУ СО "ЦСР" МОТР</t>
  </si>
  <si>
    <t>Зельцман Р.М.</t>
  </si>
  <si>
    <t>Яйцо (брутто в шт.)</t>
  </si>
  <si>
    <t>Творог</t>
  </si>
  <si>
    <t>Крупа манная</t>
  </si>
  <si>
    <t>Сахар</t>
  </si>
  <si>
    <t>Изюм</t>
  </si>
  <si>
    <t>Сухари</t>
  </si>
  <si>
    <t>Сметана</t>
  </si>
  <si>
    <t>Масса готового пудинга</t>
  </si>
  <si>
    <t xml:space="preserve">В протертый творог добавляют яичные желтки, растертые с сахаром, манную крупу, растворенный в горячей воде ванилин 1:20, вымытый, ошпаренный и обсушенный изюм, все перемешивают. Белки взбивают и, осторожно помешивая, сверху вниз вводят в массу, выкладывают в противни или формы, смазанные маслом и посыпанные сухарями, слоем 3 см, поверхность смазывают сметаной с сахаром. Запекают в жарочном шкафу при температуре 250ºC в течение 15 минут, затем в камере с температурой 200ºC 15 – 20 минут. Готовность определяют по изменению плотности, консистенции. Если масса отделилась от стенок, значит температура внутри изделия больше 80ºC. 
</t>
  </si>
  <si>
    <t>Пудинг нарезают на ромбовидные или прямоугольные куски, раскладывают на тарелки и поливают молоком сгущенным. Температура подачи 65ºC.</t>
  </si>
  <si>
    <t>Порции имеют правильную, не деформированную форму. Консистенция пышная, нежная, вкус входящих в рецептуру продуктов с ароматом ванилина.</t>
  </si>
  <si>
    <t>Мука пшеничная</t>
  </si>
  <si>
    <t xml:space="preserve">Молоко </t>
  </si>
  <si>
    <t>Масса готовой запеканки</t>
  </si>
  <si>
    <t>Запеканку нарезают на прямоугольные куски, раскладывают на тарелки и поливают сгущенным молоком. Температура подачи 65ºC.</t>
  </si>
  <si>
    <t xml:space="preserve">Поверхность ровная, без трещин, колер золотистый, равномерный, на разрезе запеканка белая, вкус сладковатый, с запахом входящих ингредиентов и ванилина. </t>
  </si>
  <si>
    <t>Масло растительное</t>
  </si>
  <si>
    <t>Масса полуфабриката</t>
  </si>
  <si>
    <t>Вода</t>
  </si>
  <si>
    <t>Крупа рисовая</t>
  </si>
  <si>
    <t>Каша манная молочная жидкая</t>
  </si>
  <si>
    <t>При подаче кашу заправляют растопленным сливочным маслом. Температура подачи 65ºC.</t>
  </si>
  <si>
    <t>Консистенция жидкой каши однородная растекающаяся по тарелке. Зерна крупы полностью набухшие. Без посторонних привкусов и запахов. Не допускается пригорание каши. Цвет белый.</t>
  </si>
  <si>
    <t>Сборник технологических нормативов, рецептур блюд и кулинарных изделий для ДОУ, Пермь 2011 г, стр.245</t>
  </si>
  <si>
    <t xml:space="preserve">Масло сливочное </t>
  </si>
  <si>
    <t>Кашу разливают в порционные тарелки, заправляют растопленным сливочным маслом. Температура подачи 65ºC.</t>
  </si>
  <si>
    <t>Каша растекается на тарелке, цвет белый с сероватым оттенком, консистенция однородная, хлопья мягкие. Не допускаются посторонние привкусы и запахи.</t>
  </si>
  <si>
    <t>Хлопья "Геркулес"</t>
  </si>
  <si>
    <t>Свекольник</t>
  </si>
  <si>
    <t>Морковь (обработка 20%)*</t>
  </si>
  <si>
    <t>Лук репчатый</t>
  </si>
  <si>
    <t>Вода или бульон</t>
  </si>
  <si>
    <t>Томатная паста</t>
  </si>
  <si>
    <t>Свекольник разливают в тарелки. Температура подачи 65ºC.</t>
  </si>
  <si>
    <t xml:space="preserve">На поверхности свекольника блестки жира. Овощи сохранили форму нарезки. Цвет жидкой части от ярко -  до темно-малинового. Вкус сладковатый. Запах приятный, припущенных овощей. Не допускается запах сырой свеклы и пареных овощей. Консистенция свеклы слегка хрустящая.  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</si>
  <si>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</t>
    </r>
    <r>
      <rPr>
        <sz val="11"/>
        <color theme="1"/>
        <rFont val="Calibri"/>
        <family val="2"/>
        <scheme val="minor"/>
      </rPr>
      <t xml:space="preserve">
Свеклу отваривают целиком в кожуре, охлаждают, шинкуют соломкой. Картофель очищают, нарезают брусочками. Морковь шинкуют тонкой соломкой, лук репчатый полукольцами. Морковь и лук пассируют при температуре 110ºC, затем припускают с добавлением воды или бульона. В кипящий бульон или воду закладывают пассерованные морковь и лук, варят 10 минут. Затем кладут свеклу, пассерованную томат-пасту, варят до готовности. За 5 минут до готовности вводят соль и сахар. В готовый свекольник добавляют сметану,  доводят до кипения.</t>
    </r>
  </si>
  <si>
    <t>Борщ с капустой и картофелем</t>
  </si>
  <si>
    <t>Капуста свежая</t>
  </si>
  <si>
    <t>или квашеная</t>
  </si>
  <si>
    <t>Лимонная кислота</t>
  </si>
  <si>
    <t>Борщ разливают в тарелки. Температура подачи 65ºC.</t>
  </si>
  <si>
    <t xml:space="preserve">На поверхности блестки жира светло-желтого цвета. Овощи аккуратно нашинкованы, нарезка сохранилась, консистенция мягкая. Вкус сладко-кисловатый. Запах свойственный вареным овощам. Не допускается привкус и запах сырой свеклы и пареных овощей. </t>
  </si>
  <si>
    <t>Щи из свежей капусты с картофелем</t>
  </si>
  <si>
    <t>Капуста белокочанная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</si>
  <si>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</t>
    </r>
    <r>
      <rPr>
        <sz val="11"/>
        <color theme="1"/>
        <rFont val="Calibri"/>
        <family val="2"/>
        <scheme val="minor"/>
      </rPr>
      <t xml:space="preserve">
В кипящий бульон или воду кладут подготовленную капусту, нарезанную шашками, доводят до кипения, вводят морковь, нарезанную соломкой и припущенную со сливочным маслом, затем бланшированный и пассерованный лук и варят 10 минут, добавляют картофель, соль и варят до готовности всех овощей. В конце варки добавляют сметану и доводят до кипения. Настаивают 10 – 12 минут.</t>
    </r>
  </si>
  <si>
    <t>Щи разливают в тарелки. Температура подачи 65ºC.</t>
  </si>
  <si>
    <t xml:space="preserve">На поверхности блестки жира бледно-желтого цвета. Овощи сохранили форму нарезки, консистенция их мягкая. Вкус сленка сладковатый, с ароматом овощей. Не допускается запах пареной капусты. 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</si>
  <si>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</t>
    </r>
    <r>
      <rPr>
        <sz val="11"/>
        <color theme="1"/>
        <rFont val="Calibri"/>
        <family val="2"/>
        <scheme val="minor"/>
      </rPr>
      <t xml:space="preserve">
Квашеную капусту перебирают, очень кислую, промывают в холодной воде и отжимают, мелко рубят, складывают в посуду слоем 4 см, добавляют в бульон или воду (20 - 30% от массы капусты) и тушат 1,5 – 2,5 часа, периодически помешивая. Коренья и бланшированный лук слегка пассеруют в масле с добавлением бульона. Пассированные коренья и лук соединяют с капустой за 10 – 15 минут до ее готовности. В кипящий бульон кладут картофель и варят 15 минут при слабом кипении до размягчения, затем вводят тушеную капусту, пассерованные овощи, кладут соль и варят до готовности всех овощей, в конце варки добавляют сметану и еще раз доводят до кипения. </t>
    </r>
  </si>
  <si>
    <t>Вкус и запах кислый, в меру соленый, с ароматом кореньев. Цвет бульона матово-бесцветный, жира – светло-желтый. Консистенция кореньев, картофеля и лука – мягкая, капусты слегка хрустящая. Нарезка овощей равномерная, на поверхности блестки жира.</t>
  </si>
  <si>
    <t>Капуста квашеная</t>
  </si>
  <si>
    <t>Щи из квашеной капусты с картофелем</t>
  </si>
  <si>
    <t>Суп из овощей</t>
  </si>
  <si>
    <t>Суп разливают в тарелки. Температура подачи 65ºC.</t>
  </si>
  <si>
    <t>Цвет блесток жира на поверхности бледно-оранжевый, консистенция, кореньев, картофеля, капусты мягкая, форма нарезки сохранена. Вкус в меру соленый, аромат свежих овощей.</t>
  </si>
  <si>
    <t>Рассольник ленинградский</t>
  </si>
  <si>
    <t>Огурцы соленые</t>
  </si>
  <si>
    <t>Бульон или вода</t>
  </si>
  <si>
    <t>Рассольник разливают в тарелки. Температура подачи 65ºC.</t>
  </si>
  <si>
    <t>Овощи сохранили форму нарезки, мягкте, огурцы слегка хрустящие. Крупа мягкая. Вкус в меру острый, соленый, аромат огурцов, крупы, овощей.</t>
  </si>
  <si>
    <t>Суп картофельный с бобовыми (горох)</t>
  </si>
  <si>
    <t>Горох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</si>
  <si>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Горох подготавливают: перебирают, моют, выдерживают в холодной воде 3 – 4 часа. Если вода не горчит, варят в той же воде до размягчения без соли. Подготовленный горох кладут в бульон или воду, доводят до кипения. Добавляют картофель, нарезанный кубиками, припущенные со сливочным маслом морковь и перец зеленый сладкий, бланшированный пассированный лук и варят до готовности.  
</t>
    </r>
  </si>
  <si>
    <t>Картофель и коренья нарезаны кубиками. Картофельчастично может быть разварен. Часть гороха разварена. Бульон желтоватый, немного мутный. Блестки жира желтого цвета. Вкус и запах вареного гороха и пассерованных овощей.</t>
  </si>
  <si>
    <t xml:space="preserve">Сметана 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</si>
  <si>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Крупу перебирают, промывают несколько раз, меняя воду. После промывания закладывают в кипящую воду (в соотношении 1:3), варят до полуготовности, отвар сливают. В кипящий бульон или воду кладут подготовленную крупу, доводят до кипения, затем кладут  капусту, нарезанную шашками, картофель, нарезанный кубиками. За 10 минут до окончания варки добавляют припущенные морковь, лук и варят суп до готовности. В конце варки заправляют сметаной и доводят до кипения.
</t>
    </r>
  </si>
  <si>
    <t>Крупа хорошо набухла, но не разварена, коренья, лук, морковь и картофель сохранили форму нарезки, мягкие. На поверхности блестки жира. Бульон полупрозрачный. Вкус без горечи, в меру соленый, с ароматом овощей.</t>
  </si>
  <si>
    <t>Суп картофельный с макаронными изделиями</t>
  </si>
  <si>
    <t>Макаронные изделия (вермишель)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</si>
  <si>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В кипящую воду кладут картофель, припущенную со сливочным маслом морковь, бланшированный репчатый лук и варят 10 – 15 минут, затем добавляют макаронные изделия и варят еще 15 минут. Макароны закладывают до овощей, а вермишель за 10 – 15 минут до готовности супа.
Допускается макаронные изделия бланшировать или отваривать до полуготовности отдельно, в этом случае бульон будет прозрачнее.
</t>
    </r>
  </si>
  <si>
    <t>Макаронные изделия, коренья, лук сохранили форму. Вкус и аромат кореньев и бульона, без кислого привкуса. Бульон прозрачный, допускается небольшое помутнение. Цвет бульона куриного или мясного янтарный, желтый. Консистенция кореньев и макаронных изделий мягкая.</t>
  </si>
  <si>
    <t>Суп картофельный с рыбой</t>
  </si>
  <si>
    <t>Минтай (холодная обработка 27%)</t>
  </si>
  <si>
    <t>масса отварного минтая (потеря 18%)</t>
  </si>
  <si>
    <t xml:space="preserve">Бульон рыбный 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</si>
  <si>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Из рыбных отходов варят бульон, процеживают. В кипящий бульон кладут картофель, нарезанный дольками или кубиками, доводят до кипения, добавляют морковь, лук, припущенные с добавлением масла и куски рыбы сырой разделанной на филе без костей, варят с добавлением соли при слабом кипении до готовности. 
</t>
    </r>
  </si>
  <si>
    <t>Овощи сохранили форму нарезки, мягкие. Рыба проварена, мягкая, кусочки  некрупные. Вкус и запах соответствуют использованным пищевым продуктам.</t>
  </si>
  <si>
    <t>Суп картофельный с клецками</t>
  </si>
  <si>
    <t>Клецки:</t>
  </si>
  <si>
    <t xml:space="preserve">Мука пшеничная </t>
  </si>
  <si>
    <t>Масса готовых клецек</t>
  </si>
  <si>
    <t>Яйца (брутто в шт)</t>
  </si>
  <si>
    <t>220/30</t>
  </si>
  <si>
    <t>Суп разливают в тарелки. При отпуске в тарелку с супом кладут клецки. Температура подачи 65ºC.</t>
  </si>
  <si>
    <t>250 (220/30)</t>
  </si>
  <si>
    <t>200 (180/20)</t>
  </si>
  <si>
    <t>180/20</t>
  </si>
  <si>
    <t>Биточки рыбные</t>
  </si>
  <si>
    <t>Хлеб пшеничный</t>
  </si>
  <si>
    <t>Масса готовых биточков</t>
  </si>
  <si>
    <t>Яйца (брутто в штуках)</t>
  </si>
  <si>
    <t>Котлеты рыбные любительские</t>
  </si>
  <si>
    <t>Минтай*</t>
  </si>
  <si>
    <t xml:space="preserve">Минтай* </t>
  </si>
  <si>
    <t xml:space="preserve">Масло растительное </t>
  </si>
  <si>
    <t>Масса готовых котлет</t>
  </si>
  <si>
    <t>Морковь**</t>
  </si>
  <si>
    <t xml:space="preserve">Изделие имеет круглую или яйцевидную форму, без трещин. Консистенция однородная, рыхлая, сочная. Цвет белый с сероватым оттенком. Не допускаются посторонние привкусы, запах и привкус кислого хлеба. Изделия сохранили свою форму, без трещин, масса на разрезе однородная, рыхлая, сочная. Цвет белый с серым оттенком, вкус и запах припущенной рыбы. Не допускается привкус кислого хлеба.  </t>
  </si>
  <si>
    <t>Сухари панировочные</t>
  </si>
  <si>
    <t>Изделия имеют правильную форму, запанированы тонким слоем. Поверхность без трещин. Вкус в меру соленый, консистенция пышная, сочная, запах мяса. На разрезе однородная масса, без отдельных кусочков мяса, хлеба, сухожилий. Не допускается розовато-красный оттенок.</t>
  </si>
  <si>
    <r>
      <rPr>
        <i/>
        <sz val="10"/>
        <color theme="1"/>
        <rFont val="Calibri"/>
        <family val="2"/>
        <charset val="204"/>
        <scheme val="minor"/>
      </rPr>
      <t>* нормы расхода даны на минтай обезглавленный потрошенный. ** масса моркови отварной</t>
    </r>
    <r>
      <rPr>
        <sz val="11"/>
        <color theme="1"/>
        <rFont val="Calibri"/>
        <family val="2"/>
        <scheme val="minor"/>
      </rPr>
      <t xml:space="preserve">
Филе без кожи и костей нарезают кусками и дважды пропускают через мясорубку, второй раз пропускают вместе с белым хлебом, замоченным в молоке, вареной морковью и бланшированным репчатым луком. В массу добавляют яйца, соль, хорошо перемешивают и формуют котлеты. Изделия кладут в сотейник, смазанный растительным маслом в один ряд, добавляют немного горячего бульона или воды и припускают при слабом кипении и закрытой крышке 25 минут. Рыбный бульон готовят из пищевых отходов рыбы.
</t>
    </r>
  </si>
  <si>
    <t>Масса соуса</t>
  </si>
  <si>
    <t>Яйцо закупается 1 категории</t>
  </si>
  <si>
    <t>масса брутто 55 г</t>
  </si>
  <si>
    <t>бой и стек 12%</t>
  </si>
  <si>
    <t>Цыплята бройлеры</t>
  </si>
  <si>
    <t>варка 20%</t>
  </si>
  <si>
    <t>разделка без кожи и кости 47%</t>
  </si>
  <si>
    <t>Температура подачи 65ºC.</t>
  </si>
  <si>
    <t>Печень говяжья по-строгановски</t>
  </si>
  <si>
    <t>238, 340</t>
  </si>
  <si>
    <t>Печень говяжья</t>
  </si>
  <si>
    <t>Масса обжаренной печени</t>
  </si>
  <si>
    <t>Соус сметанный:</t>
  </si>
  <si>
    <t xml:space="preserve">Вода </t>
  </si>
  <si>
    <t>Печень сохранила форму нарезки, на разрезе серого цвета, мягкая. Соус однородный, белого цвета, без посторонних привкусов и запахов.</t>
  </si>
  <si>
    <t>Рис отварной</t>
  </si>
  <si>
    <t>Рис перебирают, промывают многократно в теплой воде. Подготовленную рисовую крупу всыпают в кипящую подсоленную воду (6 л воды, 40 гр соли на 1 кг риса) и варят при слабом кипении. Когда зерна набухнут и станут мягкими, рис откидывают на сито, дают воде стечь. Рис перекладывают на противень слоем 3 – 4 см, заправляют горячим сливочным маслом, перемешивают и прогревают в жарочном шкафу при температуре 160ºC 5 – 7 минут.</t>
  </si>
  <si>
    <t>Рис отварной раскладывают в порционные тарелки. Температура подачи 65ºC.</t>
  </si>
  <si>
    <t>Зерна крупы набухшие, мягкие, не деформированные, белого цвета, не слипшиеся. Не допускается вкус и запах пригорелой каши.</t>
  </si>
  <si>
    <t>Макаронные изделия отварные</t>
  </si>
  <si>
    <t>Сборник технологических нормативов, рецептур блюд и кулинарных изделий для ДОУ, Пермь 2011 г, стр.403</t>
  </si>
  <si>
    <t>Макаронные изделия</t>
  </si>
  <si>
    <t>Макаронные изделия варят в большом количестве кипящей подсоленной воды (на 1 кг макаронных изделий берут 6 л воды, 50 гр соли). Варят макароны 20 – 30 минут, вермишель 10 – 12 минут. Проверяют готовность на разрезе - не должно быть прослойки непроваренной муки. Готовые макаронные изделия откидывают, дают стечь отвару, заправляют растопленным сливочным маслом.</t>
  </si>
  <si>
    <t>Макаронные изделия раскладывают в порционные тарелки. Температура подачи 65ºC.</t>
  </si>
  <si>
    <t>Отварные макаронные изделия сохранили форму, легко разделяются, заправлены маслом. Консистенция мягкая, но упругая. Цвет от белого до светло-кремового. Вкус отварных макаронных изделий с маслом умеренно соленый. Запах продуктов, входящих в блюдо.</t>
  </si>
  <si>
    <t>Картофель (обработка 30%)*</t>
  </si>
  <si>
    <t>Картофельное пюре</t>
  </si>
  <si>
    <t>Картофельное пюре раскладывают в порционные тарелки. Температура подачи 65ºC.</t>
  </si>
  <si>
    <t>Консистенция – густая, пышная, однородная масса без комочков не протертого картофеля. Цвет от кремового до белого, без темных включений. Вкус и запах – слегка соленый, нежный, с ароматом молока и масла. Не допускается запах подгорелого молока.</t>
  </si>
  <si>
    <t>Молоко (в нетто масса кипяченного молока)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</si>
  <si>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Очищенный картофель укладывают в посуду (слоем 50 см), солят, заливают горячей водой, чтобы она покрыла картофель на 1 см. Доводят до кипения и варят при слабом кипении до готовности. Горячий вареный картофель обсушивают, протирают через протирочную машину. Температура картофеля должна быть не менее 80ºC. В горячую картофельную массу добавляют в 2 – 3 приема горячее молоко, масло сливочное. Пюре доводят до температуры 100ºC, постоянно помешивая, и прогревают 5 – 6 минут.       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</si>
  <si>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Очищенный картофель укладывают в посуду (слоем 50 см), солят, заливают горячей водой, чтобы она покрыла картофель на 1 см. Доводят до кипения и варят при слабом кипении до готовности. Горячий вареный картофель обсушивают, протирают через протирочную машину. Температура картофеля должна быть не менее 80ºC. В горячую картофельную массу добавляют в 2 – 3 приема горячее молоко, масло сливочное. Пюре доводят до температуры 100ºC, постоянно помешивая, и прогревают 5 – 6 минут.       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</si>
  <si>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Капуста тушеная</t>
  </si>
  <si>
    <t>Капуста белокочанная свежая</t>
  </si>
  <si>
    <t>или капуста квашеная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</si>
  <si>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Нарезанную соломкой свежую капусту, кладут в котел слоем 300 мм, добавляют воду (20 – 30% к массе сырой капусты), растопленное сливочное масло, томатную пасту и тушат до полу готовности при периодическом помешивании. Затем добавляют пассерованные, нарезанные соломкой морковь, репчатый лук, предварительно бланшированный, и тушат до готовности 40 – 50 минут. За 10 минут до конца тушения капусту заправляют, солью, сахаром, подсушенной мукой, растертой со сливочным маслом и разведенной в небольшом количестве воды.
При использовании квашеной капусты, количество воды уменьшают, количество сахара увеличивают до 7 г.
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</si>
  <si>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Капусту тушеную раскладывают в порционные тарелки. Температура подачи 65ºC.</t>
  </si>
  <si>
    <t>Овощи имеют кусочки одинаковой формы и размера. Консистенция мягкая, сочная, у капусты допускается упругая. Вкус кисло-сладкий. Цвет коричневый.</t>
  </si>
  <si>
    <t>Рагу из овощей</t>
  </si>
  <si>
    <t>Соус томатный:</t>
  </si>
  <si>
    <t>Масса соуса томатного</t>
  </si>
  <si>
    <t>Морковь (обработка 20%)**</t>
  </si>
  <si>
    <t>Лук репчатый**</t>
  </si>
  <si>
    <t>Капуста белокочанная свежая**</t>
  </si>
  <si>
    <t>Рагу из овощей раскладывают в порционные тарелки. Температура подачи 65ºC.</t>
  </si>
  <si>
    <t>Форма нарезки овощей сохранена, мягкой консистенции, цвет светло-оранжевый, вкус умеренно-соленый, запах тушеных овощей.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</si>
  <si>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партии; ** в нетто масса готового продукта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Нарезанные дольками или кубиками картофель и коренья слегка обжаривают, лук пассеруют. Капусту белокочанную нарезают шашками, припускают. Затем картофель и овощи соединяют с соусом томатным и тушат 10 – 15 минут. После этого добавляют припущенную белокочанную капусту и продолжают тушить 15 – 20 минут. За 5 – 10 минут до готовности добавляют соль. Соус томатный: подсушенную без изменения цвета муку тщательно размешивают с частью воды, затем добавляют оставшуюся воду, пассерованную томатную пасту и варят 25 – 30 минут. В конце варки добавляют сахар, соль, сливочное масло.</t>
    </r>
    <r>
      <rPr>
        <sz val="11"/>
        <color theme="1"/>
        <rFont val="Calibri"/>
        <family val="2"/>
        <charset val="204"/>
        <scheme val="minor"/>
      </rPr>
      <t xml:space="preserve">
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</si>
  <si>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Сборник технологических нормативов, рецептур блюд и кулинарных изделий для ДОУ, Пермь 2011 г, стр.177, 454</t>
  </si>
  <si>
    <t>95, 354</t>
  </si>
  <si>
    <t>Каша гречневая рассыпчатая</t>
  </si>
  <si>
    <t>Крупа гречневая</t>
  </si>
  <si>
    <t>Крупу гречневую перебирают, засыпают в кипящую подсоленную воду, всплывшие пустые зерна удаляют (ситечком) и варят помешивая до загустения. После загустения перемешивание прекращают, закрывают крышкой и доводят до готовности на пару или на водяной бане (температура 100ºC) или в жарочном шкафу при температуре 140 - 160ºC в течение 1 – 1,5 часа. Затем вливают растопленное сливочное масло, взрыхляют, уваривают еще 3-4 минуты.</t>
  </si>
  <si>
    <t>Кашу раскладывают в порционные тарелки. Температура подачи 65ºC.</t>
  </si>
  <si>
    <t>Зерна крупы полностью набухшие, хорошо проварены, сохранили форму, легко отделяются друг от друга, каша заправлена маслом, без посторонних привкусов и запахов.</t>
  </si>
  <si>
    <t>Чай с сахаром</t>
  </si>
  <si>
    <t>380-381</t>
  </si>
  <si>
    <t>Чай высшего и 1-го сорта</t>
  </si>
  <si>
    <t xml:space="preserve">Вода (для приготовления заварки) </t>
  </si>
  <si>
    <t xml:space="preserve">Вода (для приготовления чая) </t>
  </si>
  <si>
    <t xml:space="preserve">Чай с сахаром готовят непосредственно перед раздачей. Не допускается использование заранее приготовленной заварки. Температура подачи 65ºC.
</t>
  </si>
  <si>
    <t xml:space="preserve">Вкус и аромат чая характерен для сорта чая. Цвет – темно-коричневый, на свет прозрачен.
Не допускается мутная не прозрачная консистенция.
</t>
  </si>
  <si>
    <t>ТЕХНОЛОГИЧЕСКАЯ КАРТА № 5.1-180</t>
  </si>
  <si>
    <t>Чай с лимоном</t>
  </si>
  <si>
    <t>380, 383</t>
  </si>
  <si>
    <t>Лимон</t>
  </si>
  <si>
    <r>
      <rPr>
        <u/>
        <sz val="11"/>
        <color theme="1"/>
        <rFont val="Calibri"/>
        <family val="2"/>
        <charset val="204"/>
        <scheme val="minor"/>
      </rPr>
      <t>Приготовление чая-заварки:</t>
    </r>
    <r>
      <rPr>
        <sz val="11"/>
        <color theme="1"/>
        <rFont val="Calibri"/>
        <family val="2"/>
        <charset val="204"/>
        <scheme val="minor"/>
      </rPr>
      <t xml:space="preserve"> чай насыпают в емкость на заданное количество порций, заливают примерно               1/3 объема емкости частью кипятка, предназначенного для приготовления заварки, и настаивают, накрыв емкость, 5-10 минут. Затем доливают оставшуюся часть кипятка и настаивают еще 5 минут. Общее время заваривания не должно превышать 15 минут.</t>
    </r>
    <r>
      <rPr>
        <sz val="11"/>
        <color theme="1"/>
        <rFont val="Calibri"/>
        <family val="2"/>
        <scheme val="minor"/>
      </rPr>
      <t xml:space="preserve">
Заварившийся чай-заварку процеживают, доливают кипятком (количеством воды, предназначенным для приготовления чая) и разводят необходимое количество сахара.                                                                                                                                                                                                               Не допускается кипятить или длительно хранить на плите заваренный чай, так как его вкус и аромат ухудшаются. Не следует смешивать сухой чай с заваренным.
</t>
    </r>
  </si>
  <si>
    <t xml:space="preserve">Чай с лимоном готовят непосредственно перед раздачей. Не допускается использование заранее приготовленного чая заварки. Температура подачи 65ºC.
</t>
  </si>
  <si>
    <t xml:space="preserve">Вкус и аромат чая характерен для сорта чая, имеет привкус лимона. Цвет коричневый, на свет прозрачен. Не допускается мутная не прозрачная консистенция.
</t>
  </si>
  <si>
    <r>
      <rPr>
        <u/>
        <sz val="11"/>
        <color theme="1"/>
        <rFont val="Calibri"/>
        <family val="2"/>
        <charset val="204"/>
        <scheme val="minor"/>
      </rPr>
      <t>Приготовление чая-заварки</t>
    </r>
    <r>
      <rPr>
        <sz val="11"/>
        <color theme="1"/>
        <rFont val="Calibri"/>
        <family val="2"/>
        <scheme val="minor"/>
      </rPr>
      <t xml:space="preserve">: чай насыпают в емкость на заданное количество порций, заливают примерно               1/3 объема емкости частью кипятка, предназначенного для приготовления заварки, и настаивают, накрыв емкость, 5-10 минут. Затем доливают оставшуюся часть кипятка и настаивают еще 5 минут. Общее время заваривания не должно превышать 15 минут.
Заварившийся чай-заварку процеживают, доливают кипятком, предназначенным для приготовления чая, и разводят необходимое количество сахара. Лимон нарезают ломтиками и кладут в готовый чай перед раздачей.                                                                                                                                                                                                              Не допускается кипятить или длительно хранить на плите заваренный чай, так как его вкус и аромат ухудшаются. Не следует смешивать сухой чай с заваренным.
</t>
    </r>
  </si>
  <si>
    <t>ТЕХНОЛОГИЧЕСКАЯ КАРТА № 5.2-180</t>
  </si>
  <si>
    <t>Какао с молоком</t>
  </si>
  <si>
    <t>Какао-порошок</t>
  </si>
  <si>
    <r>
      <rPr>
        <sz val="11"/>
        <color theme="1"/>
        <rFont val="Calibri"/>
        <family val="2"/>
        <charset val="204"/>
        <scheme val="minor"/>
      </rPr>
      <t xml:space="preserve">Какао-порошок смешивают с сахаром, добавляют небольшое количество кипятка и растирают в однородную массу, затем при непрерывном помешивании вливают горячее молоко, остальной кипяток и доводят до кипения.      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</si>
  <si>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Какао с молоком разливают в стаканы. Температура подачи 65ºC.</t>
  </si>
  <si>
    <t>Цвет напитка – светло-коричневый с красноватым оттенком, вкус и запах свойственный какао, сладкий. Не допускается посторонних привкусов и запахов, в том числе привкуса и запаха пригорелого молока.</t>
  </si>
  <si>
    <t>ТЕХНОЛОГИЧЕСКАЯ КАРТА № 5.3-180</t>
  </si>
  <si>
    <t>Кофейный напиток с молоком</t>
  </si>
  <si>
    <t>Кофейный напиток</t>
  </si>
  <si>
    <r>
      <t xml:space="preserve">Наливают в посуду воду, доводят до кипения, всыпают кофейный напиток. Дают отстояться в течение 5 минут, после чего процеживают, добавляют сахар, горячее молоко и вновь доводят до кипения.     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</si>
  <si>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Кофейный напиток с молоком разливают в стаканы. Температура подачи 65ºC.</t>
  </si>
  <si>
    <t>Цвет напитка – светло-коричневый, аромат свойственный кофейному напитку и молоку, вкус сладкий. Не допускается посторонних привкусов и запахов, в том числе привкуса и запаха пригорелого молока.</t>
  </si>
  <si>
    <t>ТЕХНОЛОГИЧЕСКАЯ КАРТА № 5.4-180</t>
  </si>
  <si>
    <t>Напиток из шиповника</t>
  </si>
  <si>
    <t>Шиповник (целые плоды)</t>
  </si>
  <si>
    <t>Целые сушеные плоды шиповника промывают холодной водой, подсушивают, для лучшей экстракции дробят, заливают кипятком и кипятят 15 минут. Снимают с огня и оставляют для охлаждения, после чего настой процеживают, добавляют сахар, доводят до кипения. Охлаждают, разливают в стаканы.</t>
  </si>
  <si>
    <t>Напиток имеет вкус и аромат свойственный шиповнику, сладкий, цвет красно-коричневый.</t>
  </si>
  <si>
    <t>Напиток из шиповника разливают в стаканы. Температура подачи 14ºC.</t>
  </si>
  <si>
    <t>ТЕХНОЛОГИЧЕСКАЯ КАРТА № 5.5-180</t>
  </si>
  <si>
    <t>Сок фруктовый</t>
  </si>
  <si>
    <t>Сок, выпускаемый промышленностью, разливают в стаканы порциями непосредственно перед отпуском.</t>
  </si>
  <si>
    <t>Сок разливают в стаканы. Температура подачи 14ºC.</t>
  </si>
  <si>
    <t>Внешний вид, консистенция, цвет, вкус, запах приятные, соответствующие виду сока, без порочащих признаков.</t>
  </si>
  <si>
    <t>Компот из свежих плодов</t>
  </si>
  <si>
    <t>Яблоки свежие</t>
  </si>
  <si>
    <t>Яблоки моют, удаляют семенные гнезда, нарезают дольками.  Варят при слабом кипении с добавлением сахара не более 5-6 минут, затем охлаждают.</t>
  </si>
  <si>
    <t>Охлажденный компот разливают в стаканы, предварительно разложив туда плоды. Температура подачи 14ºC.</t>
  </si>
  <si>
    <t>Вкус и запах кисло-сладкий с ароматом яблок. Цвет светло-желтый. Консистенция жидкая, с наличием вареных плодов.</t>
  </si>
  <si>
    <t>ТЕХНОЛОГИЧЕСКАЯ КАРТА № 5.7-180</t>
  </si>
  <si>
    <t>Компот из смеси сухофруктов</t>
  </si>
  <si>
    <t>Смесь сухофруктов*</t>
  </si>
  <si>
    <t>Фрукты раскладывают в стаканы, заливают отваром. Температура подачи 15ºC</t>
  </si>
  <si>
    <t>Не допускаются посторонние примеси и порченые плоды. Ягоды и плоды сварены до полной готовности и пропитаны отваром. Отвар – прозрачный. Вкус сладкий. Вкус и запах соответствуют использованным в компоте сухофруктам. Цвет коричневый или темно-коричневый.</t>
  </si>
  <si>
    <t>ТЕХНОЛОГИЧЕСКАЯ КАРТА № 5.9-180</t>
  </si>
  <si>
    <t>ТЕХНОЛОГИЧЕСКАЯ КАРТА № 5.10-150</t>
  </si>
  <si>
    <t>ТЕХНОЛОГИЧЕСКАЯ КАРТА № 5.10-180</t>
  </si>
  <si>
    <t>ТЕХНОЛОГИЧЕСКАЯ КАРТА № 5.8-180</t>
  </si>
  <si>
    <t>Кефир</t>
  </si>
  <si>
    <t xml:space="preserve">Температура подачи 15ºC. 
</t>
  </si>
  <si>
    <t>ТЕХНОЛОГИЧЕСКАЯ КАРТА № 1.1-100</t>
  </si>
  <si>
    <t>Яблоки</t>
  </si>
  <si>
    <t xml:space="preserve">Консистенция, цвет, вкус и запах соответствует виду плодов.
</t>
  </si>
  <si>
    <t>Помидоры свежие</t>
  </si>
  <si>
    <t>или огурцы свежие</t>
  </si>
  <si>
    <t>ХИМИЧЕСКИЙ СОСТАВ (огурцы)</t>
  </si>
  <si>
    <t>ХИМИЧЕСКИЙ СОСТАВ (помидоры)</t>
  </si>
  <si>
    <t xml:space="preserve">Огурцы и помидоры перебирают, промывают небольшими партиями в подсоленной или подкисленной воде. У огурцов отрезают стебель с частью мякоти, затем нарезают кружочками или дольками непосредственно перед отпуском. У помидоров вырезают место прикрепления плодоножки, нарезают дольками. </t>
  </si>
  <si>
    <t xml:space="preserve">Огурцы и помидоры нарезаны кружочками или дольками.
</t>
  </si>
  <si>
    <t xml:space="preserve">Консистенция огурцов - упругая, хрустящая, помидоров - мягкая. Цвет огурцов - зеленый, помидоров - красный.  Вкус и запах свойственные огурцам и помидорам.
</t>
  </si>
  <si>
    <t>Овощи натуральные соленые</t>
  </si>
  <si>
    <t>Помидоры соленые</t>
  </si>
  <si>
    <t>или огурцы соленые</t>
  </si>
  <si>
    <t>Овощи промывают и удаляют место прикрепления плодоножки, нарезают крупными ломтиками.</t>
  </si>
  <si>
    <t xml:space="preserve">Огурцы и помидоры нарезаны крупными ломтиками.
</t>
  </si>
  <si>
    <t xml:space="preserve">Консистенция огурцов - упругая, хрустящая, помидоров - мягкая. Вкус в меру кисло-соленый, цвет и запах приятный, свойственный соленым огурцам и помидорам.
</t>
  </si>
  <si>
    <t>Салат из белокочанной капусты с морковью</t>
  </si>
  <si>
    <t>Вода для разведения лимонной кислоты</t>
  </si>
  <si>
    <r>
      <t xml:space="preserve">Капусту шинкуют тонкой соломкой (1,5х15 мм), морковь натирают или шинкуют тонкой соломкой (2х15 мм), кладут в эмалированную кастрюлю, добавляют соль и перетирают деревянным пестиком до выделения сока.
Затем заправляют сахаром, растительным маслом и лимонной кислотой, хорошо перемешивают и выносят на раздачу.
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</si>
  <si>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Салат укладывают горкой и подают непосредственно перед приемом пищи. Температура подачи не более 15ºC.</t>
  </si>
  <si>
    <t>Нарезка овощей аккуратная, сохранившаяся. Аромат и вкус кисло-сладкий, свойственный входящим ингредиентам, в меру соленый.</t>
  </si>
  <si>
    <t>Салат из квашеной капусты с луком</t>
  </si>
  <si>
    <r>
      <t xml:space="preserve">Квашеную капусту отжимают, перебирают, измельчают, добавляют нашинкованный, бланшированный лук и заправляют растительным маслом.
Очень кислую капусту, промывают охлажденной кипяченой водой, откидывают на сито, отжимают.
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</si>
  <si>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 xml:space="preserve">Капуста нарезана мелко произвольно, лук – соломкой. Консистенция капусты хрустящая, лука – слегка хрустящая. Вкус и запах свойственный квашеной капусте и луку. </t>
  </si>
  <si>
    <t>Салат из соленых огурцов с луком</t>
  </si>
  <si>
    <r>
      <t xml:space="preserve">Огурцы очищают от кожицы и нарезают тонкими ломтиками, добавляют шинкованный репчатый лук и поливают маслом растительным.
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</si>
  <si>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Раскладывают порционно. Температура подачи не более 15ºC.</t>
  </si>
  <si>
    <t>Огурцы нарезаны ломтиками, лук – соломкой; консистенция хрустящая, сочная. Вкус и запах свойственный соленым огурцам и луку.</t>
  </si>
  <si>
    <t>Салат из свежих огурцов</t>
  </si>
  <si>
    <t>Огурцы свежие</t>
  </si>
  <si>
    <r>
      <t xml:space="preserve">Огурцы моют, ошпаривают, при наличии грубой кожицы очищают, нарезают тонкими кружочками или мелкими кубиками, заправляют солью и растительным маслом, тщательно перемешивают.
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</si>
  <si>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Раскладывают порционно горкой. Температура подачи не более 15ºC.</t>
  </si>
  <si>
    <t>Огурцы сохранили форму нарезки. Вкус и аромат, свойственный свежим огурцам.</t>
  </si>
  <si>
    <t>Салат из моркови</t>
  </si>
  <si>
    <r>
      <rPr>
        <i/>
        <sz val="10"/>
        <color theme="1"/>
        <rFont val="Calibri"/>
        <family val="2"/>
        <charset val="204"/>
        <scheme val="minor"/>
      </rPr>
      <t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</t>
    </r>
    <r>
      <rPr>
        <sz val="11"/>
        <color theme="1"/>
        <rFont val="Calibri"/>
        <family val="2"/>
        <charset val="204"/>
        <scheme val="minor"/>
      </rPr>
      <t xml:space="preserve">
Очищенную морковь промывают, ошпаривают, шинкуют мелкой соломкой, добавляют сахар и заправляют растительным маслом.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</si>
  <si>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Салат укладывают горкой и подают непосредственно перед приемом пищи. Температура подачи не ниже 15ºC.</t>
  </si>
  <si>
    <t xml:space="preserve">Морковь сохранила форму нарезки. Консистенция слегка хрустящая. Вкус сладковатый, без соли, свойственный моркови.  </t>
  </si>
  <si>
    <t>Икра свекольная или морковная</t>
  </si>
  <si>
    <t>Овощи измельчены, консистенция сочная, однородная. Для морковной икры цвет светло-оранжевый, для свекольной - малиново-красный. Вкус и запах моркови или свеклы, пассерованного репчатого лука и  томата.</t>
  </si>
  <si>
    <t>Икра кабачковая консервированная</t>
  </si>
  <si>
    <r>
      <t xml:space="preserve">Потребительскую упаковку консервированных продуктов перед вскрытием промывают проточной водой и протирают ветошью.
Икру кабачковую порционируют непосредственно перед раздачей.
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</si>
  <si>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Икру выкладывают непосредственно из тары. Температура подачи не ниже 15ºC.</t>
  </si>
  <si>
    <t>Икра уложена горкой. Консистенция нежная, мягкая, сочная. Цвет оранжево-коричневый. Вкус и запах кабачков.</t>
  </si>
  <si>
    <t>ГОСТ 2654-2017 "Консервы. Икра овощная. Технические условия"</t>
  </si>
  <si>
    <t xml:space="preserve">ХИМИЧЕСКИЙ СОСТАВ </t>
  </si>
  <si>
    <t xml:space="preserve">Нарезанный хлеб укладывают в раздаточную посуду (лотки, тарелки) и подают непосредственно перед приемом пищи.
</t>
  </si>
  <si>
    <t>ТЕХНОЛОГИЧЕСКАЯ КАРТА № 14.1-20</t>
  </si>
  <si>
    <t>Хлеб ржано-пшеничный</t>
  </si>
  <si>
    <t>ГОСТ 31807-2018
"Изделия хлебобулочные из ржаной хлебопекарной и смеси ржаной и пшеничной хлебопекарной муки. Общие технические условия."</t>
  </si>
  <si>
    <t xml:space="preserve">Цвет от светло-коричневого до темно-коричневого. Вкус и запах свойственные изделию данного вида, без посторонних привкусов и запахов. 
</t>
  </si>
  <si>
    <t>Яйца (брутто в шт.)</t>
  </si>
  <si>
    <t>Соль</t>
  </si>
  <si>
    <t>Дрожжи сухие</t>
  </si>
  <si>
    <t xml:space="preserve">Сахар </t>
  </si>
  <si>
    <t>Сыр порционный</t>
  </si>
  <si>
    <t xml:space="preserve">Сыр </t>
  </si>
  <si>
    <t xml:space="preserve">Сыр нарезают тонкими ломтиками толщиной 2-3 мм не ранее чем за 30 минут до отпуска и хранят его в холодильнике при температуре +4 - +6ºC. Не допускается подсыхание. </t>
  </si>
  <si>
    <t xml:space="preserve">Нарезанный сыр укладывают в раздаточную посуду (тарелки) и подают непосредственно перед приемом пищи.
</t>
  </si>
  <si>
    <t xml:space="preserve">Ломтики сыра прямоугольной или треугольной формы. Консистенция мягкая, не крошащаяся. 
Цвет, вкус и запах соответствуют виду сыра.
</t>
  </si>
  <si>
    <t>ГОСТ 32260-2013 "Сыры полутвердые. Технические условия"</t>
  </si>
  <si>
    <t>Кондитерское изделие (печенье сахарное)</t>
  </si>
  <si>
    <t>Печенье сахарное</t>
  </si>
  <si>
    <t>Кондитерские изделия подают штучно на порцию или укладывают на общую тарелку.</t>
  </si>
  <si>
    <t xml:space="preserve">Соответствующие виду кондитерского изделия. Не допускаются к реализации кондитерские изделия с признаками порчи и не имеющие товарного вида.
</t>
  </si>
  <si>
    <t>ТЕХНОЛОГИЧЕСКАЯ КАРТА № 11.1-25</t>
  </si>
  <si>
    <t>Сборник технологических нормативов, рецептур блюд и кулинарных изделий для ДОУ, Пермь 2011 г, стр.458</t>
  </si>
  <si>
    <t>Бульон мясной или вода</t>
  </si>
  <si>
    <t>Морковь (обработка 20%)</t>
  </si>
  <si>
    <t>Подают соус красный основной к блюдам из котлетной массы, блюдам из рыбы. Температура подачи 65ºC.</t>
  </si>
  <si>
    <t>ТЕХНОЛОГИЧЕСКАЯ КАРТА № 11.1-30</t>
  </si>
  <si>
    <t>Молоко сгущенное</t>
  </si>
  <si>
    <t>Рекомендуется к блюдам из творога, кулинарным изделиям. Температура подачи не ниже 15°С.</t>
  </si>
  <si>
    <t>Консистенция жидкой сметаны, однородная, вкус сладкий, молочный. Запах молока.</t>
  </si>
  <si>
    <t>Пудинг творожный запеченный</t>
  </si>
  <si>
    <t xml:space="preserve">Запеканка из творога </t>
  </si>
  <si>
    <t>Запеканка из творога</t>
  </si>
  <si>
    <t>Суп крестьянский с крупой</t>
  </si>
  <si>
    <t>Горошек зеленый консервированный отварной</t>
  </si>
  <si>
    <t xml:space="preserve">Горошек зеленый консервированный </t>
  </si>
  <si>
    <t>Масса отварного горошка</t>
  </si>
  <si>
    <t>Горошек доводят до кипения в собственном отваре, помешивая, отвар сливают. Горячий горошек заправляют растопленным сливочным маслом.</t>
  </si>
  <si>
    <t>Цвет зеленый, горошек не разварившейся, мягкий, вкус нежный, в меру соленый, аромат припущенного зеленого горошка.</t>
  </si>
  <si>
    <t>ТЕХНОЛОГИЧЕСКАЯ КАРТА № 14.1-30</t>
  </si>
  <si>
    <t xml:space="preserve">ТЕХНОЛОГИЧЕСКАЯ КАРТА № </t>
  </si>
  <si>
    <t>10.1-200</t>
  </si>
  <si>
    <t>10.2-200</t>
  </si>
  <si>
    <t>10.3-200</t>
  </si>
  <si>
    <t>10.4-200</t>
  </si>
  <si>
    <t>10.5-200</t>
  </si>
  <si>
    <t>10.6-200</t>
  </si>
  <si>
    <t>10.7-200</t>
  </si>
  <si>
    <t>10.8-200</t>
  </si>
  <si>
    <t>10.9-200</t>
  </si>
  <si>
    <t>10.10-200</t>
  </si>
  <si>
    <t>10.11-200</t>
  </si>
  <si>
    <t>10.11-250</t>
  </si>
  <si>
    <t xml:space="preserve">Соус красный основной </t>
  </si>
  <si>
    <t>Консистенция жидкой сметаны, однородная, без комков муки. Вкус томата с легким запахом кореньев.</t>
  </si>
  <si>
    <t>Мясо говядины</t>
  </si>
  <si>
    <t xml:space="preserve">холодная обработка 9%, согласно разницы по СанПиН брутто/нетто, </t>
  </si>
  <si>
    <t>для гуляша, жаркого и пудинга</t>
  </si>
  <si>
    <t>холодная обработка 3,8%</t>
  </si>
  <si>
    <t>для котлет и тефтель</t>
  </si>
  <si>
    <r>
      <rPr>
        <i/>
        <sz val="10"/>
        <color theme="1"/>
        <rFont val="Calibri"/>
        <family val="2"/>
        <charset val="204"/>
        <scheme val="minor"/>
      </rPr>
      <t xml:space="preserve">* - в нетто масса сухофруктов отварных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Сушеные фрукты перебирают, несколько раз промывают в теплой воде, затем закладывают в кипящую воду с сахаром и варят на слабом огне до размягчения плодов. Охлаждают. </t>
    </r>
  </si>
  <si>
    <t>ТЕХНОЛОГИЧЕСКАЯ КАРТА № 2.1-60</t>
  </si>
  <si>
    <t>ТЕХНОЛОГИЧЕСКАЯ КАРТА № 2.2-60</t>
  </si>
  <si>
    <t>ТЕХНОЛОГИЧЕСКАЯ КАРТА № 3.1-60</t>
  </si>
  <si>
    <t>ТЕХНОЛОГИЧЕСКАЯ КАРТА № 3.2-60</t>
  </si>
  <si>
    <t>ТЕХНОЛОГИЧЕСКАЯ КАРТА № 3.3-60</t>
  </si>
  <si>
    <t>ТЕХНОЛОГИЧЕСКАЯ КАРТА № 3.4-60</t>
  </si>
  <si>
    <t>ТЕХНОЛОГИЧЕСКАЯ КАРТА № 3.5-60</t>
  </si>
  <si>
    <t>ТЕХНОЛОГИЧЕСКАЯ КАРТА № 3.6-60</t>
  </si>
  <si>
    <t>ТЕХНОЛОГИЧЕСКАЯ КАРТА № 3.7-60</t>
  </si>
  <si>
    <t>ТЕХНОЛОГИЧЕСКАЯ КАРТА № 3.8-60</t>
  </si>
  <si>
    <t>ТЕХНОЛОГИЧЕСКАЯ КАРТА № 13.3-150</t>
  </si>
  <si>
    <t>ТЕХНОЛОГИЧЕСКАЯ КАРТА № 13.4-150</t>
  </si>
  <si>
    <t>ТЕХНОЛОГИЧЕСКАЯ КАРТА № 13.5-150</t>
  </si>
  <si>
    <t>ТЕХНОЛОГИЧЕСКАЯ КАРТА № 13.6-150</t>
  </si>
  <si>
    <t>холодная обработка 2,4% (внутренний жир)</t>
  </si>
  <si>
    <t>9.1-170</t>
  </si>
  <si>
    <t>9.2-170</t>
  </si>
  <si>
    <t>7.1-200</t>
  </si>
  <si>
    <t>7.2-200</t>
  </si>
  <si>
    <t>ТЕХНОЛОГИЧЕСКАЯ КАРТА № 13.2-150</t>
  </si>
  <si>
    <r>
      <rPr>
        <i/>
        <sz val="10"/>
        <color theme="1"/>
        <rFont val="Calibri"/>
        <family val="2"/>
        <charset val="204"/>
        <scheme val="minor"/>
      </rPr>
      <t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партии; **в нетто указана масса вареных очищенных овощей</t>
    </r>
    <r>
      <rPr>
        <sz val="11"/>
        <color theme="1"/>
        <rFont val="Calibri"/>
        <family val="2"/>
        <charset val="204"/>
        <scheme val="minor"/>
      </rPr>
      <t xml:space="preserve">
Свеклу или морковь отваривают, очищают от кожицы и измельчают. Лук репчатый шинкуют и пассеруют, в конце пассерования добавляют томатную пасту. Измельченные овощи соединяют с пассерованным луком, добавляют сахар, прогревают и охлаждают.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</si>
  <si>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Свекла (обработка 20%)* **</t>
  </si>
  <si>
    <t xml:space="preserve"> или морковь (обработка 20%)* **</t>
  </si>
  <si>
    <t>ТЕХНОЛОГИЧЕСКАЯ КАРТА № 18.1-25</t>
  </si>
  <si>
    <t>Кругло-овальной формы, без трещин на поверхности. Консистенция умеренно плотная. Цвет белка - белый, желтка - желтый. Вкус свежего вареного яйца, прятный.</t>
  </si>
  <si>
    <t>Отклонения в картах:</t>
  </si>
  <si>
    <t>1. Увеличен выход холодных закусок для категории 1-3 на 10 г (50 г при норме 30-40) для выполнения норм по овощам</t>
  </si>
  <si>
    <t>2. Уменьшены количества масла сливочного, растительного, сахара, сметаны</t>
  </si>
  <si>
    <r>
      <t>Зачищенную от пленок говяжью печень нарезают тонкими брусочками 3*3*35 мм, посыпают солью, обжаривают 3-4 минуты тонким слоем, заливают сметанным соусом и кипятят 5-7 минут.                                                                                   Для приготовления соуса муку подсушивают при температуре 110-120</t>
    </r>
    <r>
      <rPr>
        <sz val="11"/>
        <color theme="1"/>
        <rFont val="Calibri"/>
        <family val="2"/>
        <charset val="204"/>
      </rPr>
      <t>°С, не допуская изменения цвета, охлаждают до 60-70°С, растирают со сливочным маслом, постепенно вливают 1/4 горячей воды и вымешивают до образования однородной массы, затем добавляют оставшиюся воду и варят 25-30 минут. В конце варки добавлют соль, процеживают и доводят до кипения. Соус соединяют со сметаной и повторно доводят до кипения.</t>
    </r>
  </si>
  <si>
    <t>Масса порции:</t>
  </si>
  <si>
    <t>8.2-1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</si>
  <si>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</t>
    </r>
    <r>
      <rPr>
        <sz val="11"/>
        <color theme="1"/>
        <rFont val="Calibri"/>
        <family val="2"/>
        <scheme val="minor"/>
      </rPr>
      <t xml:space="preserve">
В кипящий бульон или воду кладут подготовленную капусту, нарезанную шашками, доводят до кипения, вводят морковь, нарезанную соломкой и припущенную с маслом, затем бланшированный и пассерованный лук и варят 10 минут, добавляют картофель, соль и варят до готовности всех овощей. В конце варки добавляют сметану и доводят до кипения. Настаивают 10 – 12 минут.</t>
    </r>
  </si>
  <si>
    <r>
      <rPr>
        <i/>
        <sz val="10"/>
        <color theme="1"/>
        <rFont val="Calibri"/>
        <family val="2"/>
        <charset val="204"/>
        <scheme val="minor"/>
      </rPr>
      <t xml:space="preserve">* нормы расхода даны на минтай обезглавленный потрошенный. </t>
    </r>
    <r>
      <rPr>
        <sz val="11"/>
        <color theme="1"/>
        <rFont val="Calibri"/>
        <family val="2"/>
        <scheme val="minor"/>
      </rPr>
      <t xml:space="preserve">
Филе рыбы без кожи и костей нарезают на куски, измельчают на мясорубке, второй раз пропускают через мясорубку вместе с замоченным в молоке отжатым пшеничным хлебом, добавляют соль, сливочное масло, яйца, оставшееся молоко, все тщательно перемешивают, выбивают. Из рыбной котлетной массы формуют биточки. Изделия укладывают в один ряд в сотейник, смазанный маслом, добавляют воду и припускают до готовности 20-25 минут при закрытой крышке.  </t>
    </r>
  </si>
  <si>
    <t xml:space="preserve">Изделие имеет круглую форму, без трещин. Консистенция однородная, рыхлая, сочная. Цвет белый с сероватым оттенком. Не допускаются посторонние привкусы, запах и привкус кислого хлеба.  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</si>
  <si>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Очищенные морковь, лук репчатый нарезают мелкой соломкой припускают в небольшом количестве бульона мясного с добавлением масла сливочного в течение 10 – 15 минут. Затем вводят томатную пасту, при слабом кипении припускают еще 10 – 15 минут. Муку пшеничную просеивают и подсушивают при температуре 150 - 160ºC, периодически помешивая, в налитой посуде или на противне в жарочном шкафу слоем не более 4 см до приобретения светло-желтого цвета, охлаждают до температуры 70 - 80ºC и разводят теплым бульоном в соотношении 1:4, тщательно размешивают и вводят в кипящий бульон мясной, затем добавляют припущенные с томатной пастой овощи и при слабом кипении варят в течение 45 – 60 минут. В конце варки добавляют соль поваренную йодированную, сахар. Соус процеживают, протирая в него разварившиеся овощи, и доводят до кипения. Затем добавляют прокипяченное сливочное масло, тщательно перемешивают. Массу нагревают до температуры 80 - 85ºC, но не кипятят.</t>
    </r>
  </si>
  <si>
    <t>Крахмал картофельный</t>
  </si>
  <si>
    <t>Паста томатная</t>
  </si>
  <si>
    <r>
      <rPr>
        <i/>
        <sz val="9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Картофель нарезают брусочками, остальные овощи соломкой, лук полукольцами или мелкой рубкой. Свеклу отваривают целиком в кожуре, очищают, нарезают соломкой. Морковь и лук пассеруют при температуре 110ºC с добавлением бульона и пасты томатной. В кипящий бульон закладывают свежую тонко нашинкованную капусту и доводят до кипения, варят 10 минут, затем закладывают картофель и подготовленную свеклу, коренья и лук, варят до готовности овощей. За 5 минут до готовности борщ заправляют солью. За 1 – 2 минуты добавляют сметану, доводят до кипения. При использовании квашеной капусты ее вводят в тушеном виде после того, как картофель варят до размягчения. Для тушения капусту перебирают, кислую промывают в холодной воде, отжимают, измельчают, кладут в сотейник, добавляют бульон (20 – 25% от массы капусты), и тушат, вначале на сильном, затем на слабом нагреве до мякоти, периодически помешивая.</t>
    </r>
    <r>
      <rPr>
        <sz val="11"/>
        <color theme="1"/>
        <rFont val="Calibri"/>
        <family val="2"/>
        <scheme val="minor"/>
      </rPr>
      <t xml:space="preserve">
</t>
    </r>
  </si>
  <si>
    <t>Яйцо куриное (брутто в шт.)</t>
  </si>
  <si>
    <t>10.1-250</t>
  </si>
  <si>
    <t>Технолог</t>
  </si>
  <si>
    <t>10.2-250</t>
  </si>
  <si>
    <t>10.3-250</t>
  </si>
  <si>
    <t>10.4-250</t>
  </si>
  <si>
    <t>10.5-250</t>
  </si>
  <si>
    <t>Горошек зеленый консервированный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</si>
  <si>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В кипящий бульон или воду кладут нашинкованную соломкой капусту, доводят до кипения, закладывают нарезанный брусочками картофель, припущенные с маслом морковь и лук, варят 15 минут, добавляют зеленый горошек, соль. За 3 минуты до готовности вводят сметану, доводят до кипения.</t>
    </r>
  </si>
  <si>
    <t>10.6-250</t>
  </si>
  <si>
    <t>10.7-250</t>
  </si>
  <si>
    <t>10.8-250</t>
  </si>
  <si>
    <t>10.9-250</t>
  </si>
  <si>
    <t>10.10-250</t>
  </si>
  <si>
    <t>12.1-90</t>
  </si>
  <si>
    <t>ТЕХНОЛОГИЧЕСКАЯ КАРТА № 12.2-90</t>
  </si>
  <si>
    <t>Тефтели рыбные тушеные в соусе</t>
  </si>
  <si>
    <t>ТЕХНОЛОГИЧЕСКАЯ КАРТА № 12.3-120</t>
  </si>
  <si>
    <t>120 (90/30)</t>
  </si>
  <si>
    <t>90/30</t>
  </si>
  <si>
    <t>Тефтели поливают соусом, в котором они тушились. Температура подачи 65ºC.</t>
  </si>
  <si>
    <t>Изделиехорошо сохранили форму, без трещин. Цвет на разрезе белый с сероватым оттенком. Изделия рыхлые, мягкие, сочные. Нге допускается излишнее количество муки, посторонние запахи и привкусы.</t>
  </si>
  <si>
    <r>
      <rPr>
        <i/>
        <sz val="10"/>
        <color theme="1"/>
        <rFont val="Calibri"/>
        <family val="2"/>
        <charset val="204"/>
        <scheme val="minor"/>
      </rPr>
      <t xml:space="preserve">* нормы расхода даны на минтай обезглавленный потрошенный.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Филе без кожи и костей нарезают кусками и дважды пропускают через мясорубку первый раз без хлеба, второй раз вместе с бланшированнымлуком и замоченным в воде хлебом, добавляют яйца. Массу хорошо вымешивают, выбивают и формуют шарики (1-2 штуки на порцию), панируют в муке, слегка обжаривают в масле, заливают соусом, добавляя воду, и тушат 10-15 минут. Соус: подсушенную без изменения цвета и растертую с маслом муку тщательно размешивают с частью воды, затем добавляют оставшуюся воду, пассерованную томатную пасту и варят 25-30 минут. В конце варки добавляют соль, сахар, сливочное масло. </t>
    </r>
    <r>
      <rPr>
        <sz val="11"/>
        <color theme="1"/>
        <rFont val="Calibri"/>
        <family val="2"/>
        <scheme val="minor"/>
      </rPr>
      <t xml:space="preserve">
</t>
    </r>
  </si>
  <si>
    <t>230, 354</t>
  </si>
  <si>
    <t>Сборник технологических нормативов, рецептур блюд и кулинарных изделий, Пермь 2011 г, стр.146</t>
  </si>
  <si>
    <t>Сборник технологических нормативов, рецептур блюд и кулинарных изделий, Пермь 2011 г, стр.143</t>
  </si>
  <si>
    <t>Сборник технологических нормативов, рецептур блюд и кулинарных изделий, Пермь 2011 г, стр.163</t>
  </si>
  <si>
    <t>Сборник технологических нормативов, рецептур блюд и кулинарных изделий, Пермь 2011 г, стр.161</t>
  </si>
  <si>
    <t>Сборник технологических нормативов, рецептур блюд и кулинарных изделий, Пермь 2011 г, стр.147</t>
  </si>
  <si>
    <t>Сборник технологических нормативов, рецептур блюд и кулинарных изделий, Пермь 2011 г, стр.145</t>
  </si>
  <si>
    <t>Сборник технологических нормативов, рецептур блюд и кулинарных изделий, Пермь 2011 г, стр.148</t>
  </si>
  <si>
    <t>Сборник технологических нормативов, рецептур блюд и кулинарных изделий, Пермь 2011 г, стр.155</t>
  </si>
  <si>
    <t>Сборник технологических нормативов, рецептур блюд и кулинарных изделий, Пермь 2011 г, стр.151</t>
  </si>
  <si>
    <t>Сборник технологических нормативов, рецептур блюд и кулинарных изделий, Пермь 2011 г, стр.154</t>
  </si>
  <si>
    <t>Сборник технологических нормативов, рецептур блюд и кулинарных изделий, Пермь 2011 г, стр.150</t>
  </si>
  <si>
    <t>Сборник технологических нормативов, рецептур блюд и кулинарных изделий, Пермь 2011 г, стр.317</t>
  </si>
  <si>
    <t>Сборник технологических нормативов, рецептур блюд и кулинарных изделий, Пермь 2011 г, стр.318</t>
  </si>
  <si>
    <t>Сборник технологических нормативов, рецептур блюд и кулинарных изделий, Пермь 2011 г, стр.321, 454</t>
  </si>
  <si>
    <t>Сборник технологических нормативов, рецептур блюд и кулинарных изделий, Пермь 2011 г, стр.347</t>
  </si>
  <si>
    <t>ТЕХНОЛОГИЧЕСКАЯ КАРТА № 12.6-240</t>
  </si>
  <si>
    <t>Рецептура создана на основании сборника технологических нормативов, рецептур блюд и кулинарных изделий, Пермь 2011 г, стр.350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</si>
  <si>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Нарезанное кусочками мясо по 20-30 г посыпают солью, слегка обжаривают, добавляют пасерованные морковь и лук. Добавляют горячую воду согласно расчета по рецептуре с учетом того, что в крупе остается вода при промывании в количестве 15% от массы крупы, соль. Мясо и овощи варят при слабом кипении 5-10 минут, всыпают подготовленную крупу, варят до загустения, затем закрывают крышкой и доводят до готовности.</t>
    </r>
  </si>
  <si>
    <t>Плов взрыхляют, раскладывают в тарелки горкой, равномерно распределяя мясо. Температура подачи 65ºC.</t>
  </si>
  <si>
    <t>Не допускается запах подгорелого мяса, риса, овощей.Консистенция мяса сочная, рис хорошо набухший, рассыпчатый.</t>
  </si>
  <si>
    <t>Плов с мясом</t>
  </si>
  <si>
    <t>Свинина 1 категории б/к (обработка 9%) или</t>
  </si>
  <si>
    <t>Говядина 1 категории б/к (обработка 9%)</t>
  </si>
  <si>
    <t>ТЕХНОЛОГИЧЕСКАЯ КАРТА № 12.4-90</t>
  </si>
  <si>
    <t>ТЕХНОЛОГИЧЕСКАЯ КАРТА № 12.5-240</t>
  </si>
  <si>
    <t>Рагу из птицы</t>
  </si>
  <si>
    <t>Овощи сохранили форму нарезки. Консистенция сочная, мягкая. Цвет преимущественно оранжевый. Вкус умеренно соленый, вкус и запах свойственные мясу птицы, томату и овощам.</t>
  </si>
  <si>
    <t>Сборник технологических нормативов, рецептур блюд и кулинарных изделий, Пермь 2011 г, стр.330, 440</t>
  </si>
  <si>
    <t>ТЕХНОЛОГИЧЕСКАЯ КАРТА № 12.7-130</t>
  </si>
  <si>
    <t>90/40</t>
  </si>
  <si>
    <t>100/50</t>
  </si>
  <si>
    <t>ТЕХНОЛОГИЧЕСКАЯ КАРТА № 12.7-150</t>
  </si>
  <si>
    <t>100/40</t>
  </si>
  <si>
    <t>ТЕХНОЛОГИЧЕСКАЯ КАРТА № 12.3-140</t>
  </si>
  <si>
    <t>ТЕХНОЛОГИЧЕСКАЯ КАРТА № 12.8-90</t>
  </si>
  <si>
    <t>Голубцы ленивые</t>
  </si>
  <si>
    <t>Сборник технологических нормативов, рецептур блюд и кулинарных изделий, Пермь 2011 г, стр.336</t>
  </si>
  <si>
    <t>Масса отварного риса</t>
  </si>
  <si>
    <t xml:space="preserve">Отпускают со сливочным маслом. Температура подачи 65ºC.
</t>
  </si>
  <si>
    <t>Изделия должны сохранять форму, сочные, вкус в меру соленый. Цвет на разрезе светло-серый, запах мяса и капусты.</t>
  </si>
  <si>
    <t>ТЕХНОЛОГИЧЕСКАЯ КАРТА № 12.9-240</t>
  </si>
  <si>
    <t>Картофельная запеканка с мясом</t>
  </si>
  <si>
    <t>Запеканку нарезают на порционные куски. Температура подачи 65ºC.</t>
  </si>
  <si>
    <t xml:space="preserve">Поверхность ровная, с легкой румяной корочкой. Вкус в меру соленый, без привкуса и аромата пригоревшего картофеля. На разрезе прослойка фарша серого цвета. Консистенция картофеля рыхлая, фарш сочный. </t>
  </si>
  <si>
    <t>ТЕХНОЛОГИЧЕСКАЯ КАРТА № 12.9-280</t>
  </si>
  <si>
    <t>Рецептура создана на основании сборника технологических нормативов, рецептур блюд и кулинарных изделий, Пермь 2011 г, стр.343</t>
  </si>
  <si>
    <t>ТЕХНОЛОГИЧЕСКАЯ КАРТА № 12.10-90</t>
  </si>
  <si>
    <t>ТЕХНОЛОГИЧЕСКАЯ КАРТА № 12.10-100</t>
  </si>
  <si>
    <t>Курица в соусе с томатом</t>
  </si>
  <si>
    <t>Рецептура создана на основании сборника технологических нормативов, рецептур блюд и кулинарных изделий, Пермь 2011 г, стр.383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</si>
  <si>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Птицу, нарубленную на куски по 30-35 г, слегка обжаривают до образования корочки, заливают горячей водой в количестве 20-30% от массы набора продуктов, добавляют пассерованную томатную пасту и тушат 20 минут. Бульон, оставшийся после тушения, сливают и приготавливают на нем соус, которым заливают тушеные кусочки мяса, добавляют нарезанные кусочками картофель, морковь, лук и тушат еще 15-20 минут. </t>
    </r>
  </si>
  <si>
    <t>Курица на разрезе белого цвета, поверхность кусочков розоватая, цвета соуса. Мякоть мягкая. Без посторонних привкусов и запахов.</t>
  </si>
  <si>
    <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Птицу, нарубленную на куски, слегка обжаривают до образования корочки. Морковь и бланшированный лук пассеруют. Томатную пасту пассеруют до исчезновения сырого запаха томата. Муку пассеруют без изменения цвета, разводят горячим бульоном, доводят до кипения при постоянном помешивании, закладывают подготовленные лук и морковь, проваривают 15-20 минут (до готовности овощей), вводят томатную пасту, варят 5 минут, закладывают курицу и тушат 10-15 минут. В конце тушения добавляют сметану, доводят до кипения.                   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</t>
    </r>
  </si>
  <si>
    <t>ТЕХНОЛОГИЧЕСКАЯ КАРТА № 12.11-90</t>
  </si>
  <si>
    <t>Рыба, запеченная под молочным соусом</t>
  </si>
  <si>
    <t>Сыр</t>
  </si>
  <si>
    <t>Рецептура создана на основании сборника рецептур блюд и кулинарных изделий под ред. В.А. Тутельяна</t>
  </si>
  <si>
    <r>
      <rPr>
        <i/>
        <sz val="10"/>
        <color theme="1"/>
        <rFont val="Calibri"/>
        <family val="2"/>
        <charset val="204"/>
        <scheme val="minor"/>
      </rPr>
      <t xml:space="preserve">* нормы расхода даны на минтай обезглавленный потрошенный. </t>
    </r>
    <r>
      <rPr>
        <sz val="11"/>
        <color theme="1"/>
        <rFont val="Calibri"/>
        <family val="2"/>
        <scheme val="minor"/>
      </rPr>
      <t xml:space="preserve">
Для соуса молочного пассерованную на масле муку разводят молоком с водой, варят 7-10 минут при слабом кипении, солят, процеживают и доводят до кипения. В соус добавляют пассерованный лук, доводят докипения. Рыбу разделывают на филе с кожей без костей, нарезают по одному куску на порцию. Филе  укладывают на противень, заливают соусом молочным, посыпают сыром и запекают.  </t>
    </r>
  </si>
  <si>
    <t>Соус загустел. Блюдо сочное. Не допускаются посторонние привкусы и запахи.</t>
  </si>
  <si>
    <t>ТЕХНОЛОГИЧЕСКАЯ КАРТА № 12.11-100</t>
  </si>
  <si>
    <t>ТЕХНОЛОГИЧЕСКАЯ КАРТА № 13.1-150</t>
  </si>
  <si>
    <t>Сборник технологических нормативов, рецептур блюд и кулинарных изделий, Пермь 2011 г, стр.400</t>
  </si>
  <si>
    <t>ТЕХНОЛОГИЧЕСКАЯ КАРТА № 13.1-180</t>
  </si>
  <si>
    <t>Сборник технологических нормативов, рецептур блюд и кулинарных изделий, Пермь 2011 г, стр.403</t>
  </si>
  <si>
    <t>ТЕХНОЛОГИЧЕСКАЯ КАРТА № 13.2-180</t>
  </si>
  <si>
    <t>Сборник технологических нормативов, рецептур блюд и кулинарных изделий, Пермь 2011 г, стр.415</t>
  </si>
  <si>
    <t>ТЕХНОЛОГИЧЕСКАЯ КАРТА № 13.3-180</t>
  </si>
  <si>
    <t>Сборник технологических нормативов, рецептур блюд и кулинарных изделий, Пермь 2011 г, стр.409</t>
  </si>
  <si>
    <t>ТЕХНОЛОГИЧЕСКАЯ КАРТА № 13.4-180</t>
  </si>
  <si>
    <t>Сборник технологических нормативов, рецептур блюд и кулинарных изделий, Пермь 2011 г, стр.177, 454</t>
  </si>
  <si>
    <t>ТЕХНОЛОГИЧЕСКАЯ КАРТА № 13.5-180</t>
  </si>
  <si>
    <t>Сборник технологических нормативов, рецептур блюд и кулинарных изделий, Пермь 2011 г, стр.394</t>
  </si>
  <si>
    <t>ТЕХНОЛОГИЧЕСКАЯ КАРТА № 13.6-180</t>
  </si>
  <si>
    <t>ТЕХНОЛОГИЧЕСКАЯ КАРТА № 13.7-150</t>
  </si>
  <si>
    <t>Картофель отварной</t>
  </si>
  <si>
    <t>Сборник технологических нормативов, рецептур блюд и кулинарных изделий, Пермь 2011 г, стр.412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</si>
  <si>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Очищенный картофель нарезают дольками (мелкий целиком), заливают горячей водой так, чтобы она покрывалакартофель на 1-1,5 см, кладут соль, закрывают крышкой, доводят до кипения и варят при слабом кипении до готовности. Отвар сливают, посуду накрывают крышкой, ставят на слабый нагрев на 1,5-2 минуты, обсушивают.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</si>
  <si>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Форма клубней или нарезки должна сохраниться. Цвет от белого до желтоватого. Потемнение картофеля не допускается. Консистенция рыхлая.</t>
  </si>
  <si>
    <t>ТЕХНОЛОГИЧЕСКАЯ КАРТА № 1.1-120</t>
  </si>
  <si>
    <t>Фрукты тщательно моют, обсушивают.</t>
  </si>
  <si>
    <t xml:space="preserve">Ваыдают поштучно на порцию. 
</t>
  </si>
  <si>
    <t>ТЕХНОЛОГИЧЕСКАЯ КАРТА № 2.1-100</t>
  </si>
  <si>
    <t>ТЕХНОЛОГИЧЕСКАЯ КАРТА № 2.2-100</t>
  </si>
  <si>
    <t>ТЕХНОЛОГИЧЕСКАЯ КАРТА № 3.1-100</t>
  </si>
  <si>
    <t>Сборник технологических нормативов, рецептур блюд и кулинарных изделий, Пермь 2011 г, стр.407</t>
  </si>
  <si>
    <t>Сборник технологических нормативов, рецептур блюд и кулинарных изделий, Пермь 2011 г, стр.406</t>
  </si>
  <si>
    <t>Сборник технологических нормативов, рецептур блюд и кулинарных изделий, Пермь 2011 г, стр.172</t>
  </si>
  <si>
    <t>Сборник технологических нормативов, рецептур блюд и кулинарных изделий, Пермь 2011 г, стр.112</t>
  </si>
  <si>
    <t>Сборник технологических нормативов, рецептур блюд и кулинарных изделий, Пермь 2011 г, стр.82</t>
  </si>
  <si>
    <t>ТЕХНОЛОГИЧЕСКАЯ КАРТА № 3.2-100</t>
  </si>
  <si>
    <t>Сборник технологических нормативов, рецептур блюд и кулинарных изделий, Пермь 2011 г, стр.91</t>
  </si>
  <si>
    <t>ТЕХНОЛОГИЧЕСКАЯ КАРТА № 3.3-100</t>
  </si>
  <si>
    <t>Сборник технологических нормативов, рецептур блюд и кулинарных изделий, Пермь 2011 г, стр.109</t>
  </si>
  <si>
    <t>ТЕХНОЛОГИЧЕСКАЯ КАРТА № 3.4-100</t>
  </si>
  <si>
    <t>Сборник технологических нормативов, рецептур блюд и кулинарных изделий, Пермь 2011 г, стр.85</t>
  </si>
  <si>
    <t>ТЕХНОЛОГИЧЕСКАЯ КАРТА № 3.5-100</t>
  </si>
  <si>
    <t>Сборник технологических нормативов, рецептур блюд и кулинарных изделий, Пермь 2011 г, стр.426</t>
  </si>
  <si>
    <t>ТЕХНОЛОГИЧЕСКАЯ КАРТА № 3.6-100</t>
  </si>
  <si>
    <t>ТЕХНОЛОГИЧЕСКАЯ КАРТА № 3.7-100</t>
  </si>
  <si>
    <t>Сборник технологических нормативов, рецептур блюд и кулинарных изделий, Пермь 2011 г, стр.429</t>
  </si>
  <si>
    <t>ТЕХНОЛОГИЧЕСКАЯ КАРТА № 3.8-100</t>
  </si>
  <si>
    <t>ТЕХНОЛОГИЧЕСКАЯ КАРТА № 3.9-60</t>
  </si>
  <si>
    <t>Салат витаминный</t>
  </si>
  <si>
    <t>Сборник технологических нормативов, рецептур блюд и кулинарных изделий, Пермь 2011 г, стр.80</t>
  </si>
  <si>
    <t>ТЕХНОЛОГИЧЕСКАЯ КАРТА № 3.9-100</t>
  </si>
  <si>
    <r>
      <rPr>
        <i/>
        <sz val="10"/>
        <color theme="1"/>
        <rFont val="Calibri"/>
        <family val="2"/>
        <charset val="204"/>
        <scheme val="minor"/>
      </rPr>
      <t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</t>
    </r>
    <r>
      <rPr>
        <sz val="11"/>
        <color theme="1"/>
        <rFont val="Calibri"/>
        <family val="2"/>
        <charset val="204"/>
        <scheme val="minor"/>
      </rPr>
      <t xml:space="preserve">
Капусту шинкуют соломкой, кладут в кастрюлю, добавляют соль и перетирают деревянным пестиком. Морковь чистят, моют, ошпаривают, натирают на терке тонкой соломкой. Яблоки моют, ошпаривают, очищают от кожицы, удаляют сердцевину, шинкуют соломкой, взбрызгивают раствором лимонной кислоты. Овощи и яблоки соединяют, заправляют растительным маслом, сахаром, хорошо перемешивают.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</si>
  <si>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Температура подачи 14ºC.</t>
  </si>
  <si>
    <t>ТЕХНОЛОГИЧЕСКАЯ КАРТА № 3.10-60</t>
  </si>
  <si>
    <t>ТЕХНОЛОГИЧЕСКАЯ КАРТА № 3.10-100</t>
  </si>
  <si>
    <t>Салат из свеклы с солеными огурцами</t>
  </si>
  <si>
    <t>Сборник технологических нормативов, рецептур блюд и кулинарных изделий, Пермь 2011 г, стр.117</t>
  </si>
  <si>
    <r>
      <rPr>
        <i/>
        <sz val="10"/>
        <color theme="1"/>
        <rFont val="Calibri"/>
        <family val="2"/>
        <charset val="204"/>
        <scheme val="minor"/>
      </rPr>
      <t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</t>
    </r>
    <r>
      <rPr>
        <sz val="11"/>
        <color theme="1"/>
        <rFont val="Calibri"/>
        <family val="2"/>
        <charset val="204"/>
        <scheme val="minor"/>
      </rPr>
      <t xml:space="preserve">
Отварную, очищенную свеклу нарезают мелкой тонкой соломкой, заправляют растительным маслом. Огурцы очищают от кожицы, нарезают, перемешивают с заправленной свеклой.</t>
    </r>
    <r>
      <rPr>
        <i/>
        <sz val="10"/>
        <color theme="1"/>
        <rFont val="Calibri"/>
        <family val="2"/>
        <charset val="204"/>
        <scheme val="minor"/>
      </rPr>
      <t xml:space="preserve">                 </t>
    </r>
    <r>
      <rPr>
        <sz val="11"/>
        <color theme="1"/>
        <rFont val="Calibri"/>
        <family val="2"/>
        <scheme val="minor"/>
      </rPr>
      <t xml:space="preserve"> </t>
    </r>
  </si>
  <si>
    <t>Форма нарезки овощей сохранена. Цвет овощей и яблок не изменился.  Аромат и вкус кисло-сладкий, в меру соленый.</t>
  </si>
  <si>
    <t>Форма нарезки овощей сохранена. Консистенция свеклы мягкая, огурцов - хрустящая. Вкус слабокислый, в меру соленый.</t>
  </si>
  <si>
    <t>Сборник технологических нормативов, рецептур блюд и кулинарных изделий, Пермь 2011 г, стр.275</t>
  </si>
  <si>
    <t>Сборник технологических нормативов, рецептур блюд и кулинарных изделий, Пермь 2011 г, стр.290</t>
  </si>
  <si>
    <t>Сборник технологических нормативов, рецептур блюд и кулинарных изделий, Пермь 2011 г, стр.284</t>
  </si>
  <si>
    <t>Сборник технологических нормативов, рецептур блюд и кулинарных изделий, Пермь 2011 г, стр.274</t>
  </si>
  <si>
    <t>Сборник технологических нормативов, рецептур блюд и кулинарных изделий, Пермь 2011 г, стр.243</t>
  </si>
  <si>
    <t xml:space="preserve">Молоко доводят до кипения, добавляют соль и сахар, когда смесь закипит, быстро всыпают, при постоянном перемешивании, тонкой струей манную крупу. Варят 15 минут. Манная крупа заваривается через 20-30 секунд, и если не всыпать крупу за это время, то образуются комки. Если заваривается более 2 кг крупы, то процесс заваривания выполнять лучше вдвоем. Один работник всыпает крупу, другой активно перемешивает жидкость с крупой. </t>
  </si>
  <si>
    <t>7.1-250</t>
  </si>
  <si>
    <t>Сборник технологических нормативов, рецептур блюд и кулинарных изделий, Пермь 2011 г, стр.245</t>
  </si>
  <si>
    <t xml:space="preserve">В кипящую смесь молока, сахар и соли, всыпают овсяные хлопья, при активном помешивании сверху вниз, и варят при непрерывном помешивании 20 минут. 
</t>
  </si>
  <si>
    <t>7.2-250</t>
  </si>
  <si>
    <t>Сборник технологических нормативов, рецептур блюд и кулинарных изделий, Пермь 2011 г, стр.482-483</t>
  </si>
  <si>
    <t>ТЕХНОЛОГИЧЕСКАЯ КАРТА № 5.1-200</t>
  </si>
  <si>
    <t>Сборник технологических нормативов, рецептур блюд и кулинарных изделий, Пермь 2011 г, стр.482, 485</t>
  </si>
  <si>
    <t>ТЕХНОЛОГИЧЕСКАЯ КАРТА № 5.2-200</t>
  </si>
  <si>
    <t>Сборник технологических нормативов, рецептур блюд и кулинарных изделий, Пермь 2011 г, стр.490</t>
  </si>
  <si>
    <t>ТЕХНОЛОГИЧЕСКАЯ КАРТА № 5.3-200</t>
  </si>
  <si>
    <t>Сборник технологических нормативов, рецептур блюд и кулинарных изделий, Пермь 2011 г, стр.494</t>
  </si>
  <si>
    <t>ТЕХНОЛОГИЧЕСКАЯ КАРТА № 5.4-200</t>
  </si>
  <si>
    <t>Сборник технологических нормативов, рецептур блюд и кулинарных изделий, Пермь 2011 г, стр.513</t>
  </si>
  <si>
    <t>ТЕХНОЛОГИЧЕСКАЯ КАРТА № 5.5-200</t>
  </si>
  <si>
    <t>ТЕХНОЛОГИЧЕСКАЯ КАРТА № 5.6-180</t>
  </si>
  <si>
    <t>Сборник технологических нормативов, рецептур блюд и кулинарных изделий, Пермь 2011 г, стр.510</t>
  </si>
  <si>
    <t>ТЕХНОЛОГИЧЕСКАЯ КАРТА № 5.6-200</t>
  </si>
  <si>
    <t>Сборник технологических нормативов, рецептур блюд и кулинарных изделий, Пермь 2011 г, стр.501</t>
  </si>
  <si>
    <t>ТЕХНОЛОГИЧЕСКАЯ КАРТА № 5.7-200</t>
  </si>
  <si>
    <t>Сборник технологических нормативов, рецептур блюд и кулинарных изделий, Пермь 2011 г, стр.502</t>
  </si>
  <si>
    <t>ТЕХНОЛОГИЧЕСКАЯ КАРТА № 5.8-200</t>
  </si>
  <si>
    <t>Кисель из сока фруктового</t>
  </si>
  <si>
    <t>Рецептура создана на основании сборник рецептур на продукцию для обучающихся во всех образовательных учреждениях под редакцией В.А. Тутельяна</t>
  </si>
  <si>
    <t>ТЕХНОЛОГИЧЕСКАЯ КАРТА № 5.9-200</t>
  </si>
  <si>
    <t>Сок (50% от нормы, указанной в рецептуре) разбавляют водой, добавляют сахар и доводят до кипения. В полученный сироп вводят подготовленный крахмал, добавляют остальной сок и вновь доводят до кипения.</t>
  </si>
  <si>
    <t xml:space="preserve">Охлажденный кисель разливают в стаканы. </t>
  </si>
  <si>
    <t>Цвет  киселя зависит от цвета сока. Вкус и запах кисло-сладкий. Консистенция  средней густоты, без комков неразварившегося крахмала.</t>
  </si>
  <si>
    <t>Сборник технологических нормативов, рецептур блюд и кулинарных изделий, Пермь 2011 г, стр.509</t>
  </si>
  <si>
    <t xml:space="preserve">Кисломолочный продукт наливают непосредственно в стакан. </t>
  </si>
  <si>
    <t>Цвет белый, консистенция свойственная напитку, не лопускается излишне кислый вкус.</t>
  </si>
  <si>
    <t>Пирог Южный</t>
  </si>
  <si>
    <t>414</t>
  </si>
  <si>
    <t xml:space="preserve">В жидкое дрожжевое тесто, приготовленное безопарным способом, добавляют какао-порошок, выливают на противень толщтной 2,5-3 см, добавляют подготовленные яблоки (очищенные от семенных гнезд и мелко нарезанные). Пирогу дают расстояться, после чего выпекают при температуре 220-250⁰С до готовности. </t>
  </si>
  <si>
    <t xml:space="preserve">Подают порционно .
</t>
  </si>
  <si>
    <t xml:space="preserve">Мякиш хорошо пропечен, с равномерной пористостью. Вкус теста сладковатый, с ароматом яблок.
</t>
  </si>
  <si>
    <t>ТЕХНОЛОГИЧЕСКАЯ КАРТА № 16.2-100</t>
  </si>
  <si>
    <t>ТЕХНОЛОГИЧЕСКАЯ КАРТА № 16.3-100</t>
  </si>
  <si>
    <t>Шарлотка школьная</t>
  </si>
  <si>
    <t xml:space="preserve">Жидкое дрожжевое тесто, приготовленное безопарным способом выливают на противень толщтной 2,5-3 см, добавляют подготовленные яблоки (очищенные от семенных гнезд и мелко нарезанные). Пирогу дают расстояться, после чего выпекают при температуре 220-250⁰С до готовности. </t>
  </si>
  <si>
    <t>ТЕХНОЛОГИЧЕСКАЯ КАРТА № 5.11-180</t>
  </si>
  <si>
    <t>ТЕХНОЛОГИЧЕСКАЯ КАРТА № 5.11-200</t>
  </si>
  <si>
    <t>Чай фруктовый</t>
  </si>
  <si>
    <t>377/1</t>
  </si>
  <si>
    <r>
      <rPr>
        <u/>
        <sz val="11"/>
        <color theme="1"/>
        <rFont val="Calibri"/>
        <family val="2"/>
        <charset val="204"/>
        <scheme val="minor"/>
      </rPr>
      <t>Приготовление чая-заварки</t>
    </r>
    <r>
      <rPr>
        <sz val="11"/>
        <color theme="1"/>
        <rFont val="Calibri"/>
        <family val="2"/>
        <scheme val="minor"/>
      </rPr>
      <t xml:space="preserve">: чай насыпают в емкость на заданное количество порций, заливают примерно               1/3 объема емкости частью кипятка, предназначенного для приготовления заварки, и настаивают, накрыв емкость, 5-10 минут. Затем доливают оставшуюся часть кипятка и настаивают еще 5 минут. Общее время заваривания не должно превышать 15 минут.Заварившийся чай-заварку процеживают.                                                                                     Подготовленные яблоки (очищенные от семенных гнезд и мелко нарезанные) проваривают с добавлением сахара, доводят до кипения, процеживают. После чего добавляют готовую заварку.                                                                                                                                     Не допускается кипятить или длительно хранить на плите заваренный чай, так как его вкус и аромат ухудшаются. Не следует смешивать сухой чай с заваренным.
</t>
    </r>
  </si>
  <si>
    <t xml:space="preserve">Чай готовят непосредственно перед раздачей. Не допускается использование заранее приготовленного чая заварки. Температура подачи 65ºC.
</t>
  </si>
  <si>
    <t xml:space="preserve">Вкус и аромат чая характерен для сорта чая, имеет фруктовый привкус. Цвет коричневый, на свет прозрачен. Не допускается мутная не прозрачная консистенция.
</t>
  </si>
  <si>
    <t>Сборник технологических нормативов, рецептур блюд и кулинарных изделий, Пермь 2011 г, стр.385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</si>
  <si>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В кипящую воду или бульон кладут картофель, нарезанный брусочками, и варят 5 минут, затем кладут нарезанные морковь и лук, припущенные с добавлением масла и варят еще 10 минут. Клецки варят отдельно в подсоленной воде небольшими партиями.                                                                                                                                                                                                  Клецки: в воду или бульон кладут соль, масло, доводят до кипения, помешивая высыпают проссеянную муку и проваривают тесто, продолжаяпомешивать 10 минут, затем охлаждают, добавляют в три приема, хорошо перемешивают. Тесто закатываютв виде жгута и нарезают кружочками массой 10 г, закладывают в кипящую подсоленную воду (5 лна 1 кг), варят 7 минут, откидывают и сразу же раскладываютв тарелки, не хранят.  
</t>
    </r>
    <r>
      <rPr>
        <sz val="11"/>
        <color theme="1"/>
        <rFont val="Calibri"/>
        <family val="2"/>
        <scheme val="minor"/>
      </rPr>
      <t xml:space="preserve">
</t>
    </r>
  </si>
  <si>
    <t>Овощи сохраняют форму нарезки, мягкие, клецки проварены. Вкус и аромат свойственный продуктам рецептуры.</t>
  </si>
  <si>
    <t>ТЕХНОЛОГИЧЕСКАЯ КАРТА № 13.8-150</t>
  </si>
  <si>
    <t>Каша ячневая</t>
  </si>
  <si>
    <t>ТЕХНОЛОГИЧЕСКАЯ КАРТА № 13.8-180</t>
  </si>
  <si>
    <t>Рецептура создана на основании сборник рецептур блюд и кулинарных изделий под редакцией В.Т. Лапшиной</t>
  </si>
  <si>
    <t>Крупа ячневая</t>
  </si>
  <si>
    <t>Крупу перебирают и промывают сначала в теплой воде, затем в горячей. Подготовленную крупу всыпают в подсоленную кипящую воду, варят до загустения, помешивая. Посуду плотно закрывают крышкой и оставляют на плите с умеренным нагревом для упревания каши до готовности. Готовую кашу поливают растопленным сливочным маслом.</t>
  </si>
  <si>
    <t>Зерна крупы полностью набухшие, хорошо проварены, каша заправлена маслом, без посторонних привкусов и запахов.</t>
  </si>
  <si>
    <t>ТЕХНОЛОГИЧЕСКАЯ КАРТА № 2.1-80</t>
  </si>
  <si>
    <t>ТЕХНОЛОГИЧЕСКАЯ КАРТА № 2.2-80</t>
  </si>
  <si>
    <t>ТЕХНОЛОГИЧЕСКАЯ КАРТА № 3.1-80</t>
  </si>
  <si>
    <t>ТЕХНОЛОГИЧЕСКАЯ КАРТА № 3.2-80</t>
  </si>
  <si>
    <t>ТЕХНОЛОГИЧЕСКАЯ КАРТА № 3.3-80</t>
  </si>
  <si>
    <t>ТЕХНОЛОГИЧЕСКАЯ КАРТА № 3.4-80</t>
  </si>
  <si>
    <t>ТЕХНОЛОГИЧЕСКАЯ КАРТА № 3.5-80</t>
  </si>
  <si>
    <t>ТЕХНОЛОГИЧЕСКАЯ КАРТА № 3.6-80</t>
  </si>
  <si>
    <t>ТЕХНОЛОГИЧЕСКАЯ КАРТА № 3.7-80</t>
  </si>
  <si>
    <t>ТЕХНОЛОГИЧЕСКАЯ КАРТА № 3.8-80</t>
  </si>
  <si>
    <t>ТЕХНОЛОГИЧЕСКАЯ КАРТА № 11.2-30</t>
  </si>
  <si>
    <t>Сборник технологических нормативов, рецептур блюд и кулинарных изделий, Пермь 2011 г, стр.446</t>
  </si>
  <si>
    <t>ТЕХНОЛОГИЧЕСКАЯ КАРТА № 13.1-170</t>
  </si>
  <si>
    <t>140 (100/40)</t>
  </si>
  <si>
    <t>Рецептура создана на основании сборника рецептур на продукцию для обучающихся во всех образовательных учреждениях под редакцией В.А. Тутельяна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</si>
  <si>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Крупу перебирают, промывают несколько раз, меняя водую. Закладывают в кипящую воду в соотношении 1:3, варят, помешивая до полуготовности, отвар сливают. Соленые огурцы очищают от кожицы и, при необходимости удаляют семена. Подготовленные огурцы припускают в небольшом количестве бульона или воды 10-15 минут. В кипящий бульон или воду кладут подготовленную крупу, варят 10 минут, добавляют картофель, нарезанный брусочками, припущенную с маслом морковь, пассерованный лук, через 10-15 минут вводят припущенные огурцы, соль и варят еще 10 минут. В конце варки рассольник заправляют сметаной и доводят до кипения.</t>
    </r>
  </si>
  <si>
    <t>ТЕХНОЛОГИЧЕСКАЯ КАРТА № 17.1-30</t>
  </si>
  <si>
    <t>ТЕХНОЛОГИЧЕСКАЯ КАРТА № 14.1-40</t>
  </si>
  <si>
    <t>ГОСТ Р 58233-2018
"Хлеб из пшеничной муки. Технические условия."</t>
  </si>
  <si>
    <t>ТЕХНОЛОГИЧЕСКАЯ КАРТА № 14.2-35</t>
  </si>
  <si>
    <t xml:space="preserve">Вкус и запах свойственные изделию данного вида, без посторонних привкусов и запахов. 
</t>
  </si>
  <si>
    <t>ТЕХНОЛОГИЧЕСКАЯ КАРТА № 14.2-40</t>
  </si>
  <si>
    <t>Ржано-пшеничный хлеб нарезают ломтиками, соизмеримыми весу 20 грамм.</t>
  </si>
  <si>
    <t>Ржано-пшеничный хлеб нарезают ломтиками, соизмеримыми весу 25 грамм.</t>
  </si>
  <si>
    <t>Ржано-пшеничный хлеб нарезают ломтиками, соизмеримыми общему весу 35 грамм.</t>
  </si>
  <si>
    <t>Ржано-пшеничный хлеб нарезают ломтиками, соизмеримыми общему весу 40 грамм.</t>
  </si>
  <si>
    <t>Пшеничный хлеб нарезают ломтиками, соизмеримыми общему весу 35 грамм.</t>
  </si>
  <si>
    <t>Пшеничный хлеб нарезают ломтиками, соизмеримыми общему весу 40 грамм.</t>
  </si>
  <si>
    <t>ТЕХНОЛОГИЧЕСКАЯ КАРТА № 14.2-45</t>
  </si>
  <si>
    <t>Пшеничный хлеб нарезают ломтиками, соизмеримыми общему весу 45 грамм.</t>
  </si>
  <si>
    <t>ТЕХНОЛОГИЧЕСКАЯ КАРТА № 14.2-50</t>
  </si>
  <si>
    <t>Пшеничный хлеб нарезают ломтиками, соизмеримыми общему весу 50 грамм.</t>
  </si>
  <si>
    <t>ТЕХНОЛОГИЧЕСКАЯ КАРТА № 13.2-160</t>
  </si>
  <si>
    <t>ТЕХНОЛОГИЧЕСКАЯ КАРТА № 13.3-160</t>
  </si>
  <si>
    <t>Фрукты свежие (яблоки)</t>
  </si>
  <si>
    <t>ГОСТ 24901-2014 "Печенье. Общие технические условия", ТУ</t>
  </si>
  <si>
    <t>ГОСТ 31454-2012
"Кефир. Технические условия", ТУ</t>
  </si>
  <si>
    <t>Кефир (в индивидуальной упаковке)</t>
  </si>
  <si>
    <t>Кефир в индивидуальной упаковке раздают непосредственно перед приемом пищи.</t>
  </si>
  <si>
    <t>Компот из свежих плодов (яблок)</t>
  </si>
  <si>
    <t>Биточки, шницели мясные</t>
  </si>
  <si>
    <t>Яйцо отварное</t>
  </si>
  <si>
    <t>Каша овсяная из хлопьев овсяных "Геркулес" жидкая</t>
  </si>
  <si>
    <t>Директор</t>
  </si>
  <si>
    <t>ООО "Комбинат "Школьного питания"</t>
  </si>
  <si>
    <t>Овощи натуральные свежие</t>
  </si>
  <si>
    <t>ТЕХНОЛОГИЧЕСКАЯ КАРТА № 3.9-80</t>
  </si>
  <si>
    <t>Говядина или свинина I категории (обработка 3,8%)</t>
  </si>
  <si>
    <t>Цыплята - бройлеры 1 категории (обработка 10%)</t>
  </si>
  <si>
    <t xml:space="preserve">или бедро куриное </t>
  </si>
  <si>
    <t xml:space="preserve">Зачищенное мясо измельчают на мясорубке, соединяют с пшеничным черствым хлебом без корок, замоченным в молоке, добавляют соль, перемешивают и вторично пропускают через мясорубку. Массу перемешивают, формуют котлеты – овально-приплюснутой формы толщиной 1,5 – 2 см, биточки – кругло-приплюснутой формы толщиной 2 – 2,5 см или шницели – плоскоовальной формы, толщиной 1 см.
Изделия панируют в сухарях, выкладывают на противень, предварительно смазанный маслом, и доводят до готовности в жарочном шкафу при температуре 250 - 280ºC. Готовность определяют по появлению воздушных пузырьков на поверхности изделий, затем проверяют на разрезе.
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</si>
  <si>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Зачищенное мясо измельчают на мясорубке. Фарш обжаривают, после чего повторно пропускают через мясорубку. Картофель заливают горячей водой, добавляют соль и варят до готовности, воду сливают, картофель обсушивают при закрытой крышке на плите 10-20 секунд. Сваренный картофель протирают, добавляя в процессе протирки картофельный отвар, и делят на 2 части. Одну часть кладут на смазанный маслом противень, разравнивают. Затем выкладывают ровным слоем фарш, а сверху оставшуюся часть картофеля. После разравнивания поверхность смазывают яйцом, посыпают сухарями и запекают в течение 25-30 минут при температуре 250-280</t>
    </r>
    <r>
      <rPr>
        <sz val="11"/>
        <color theme="1"/>
        <rFont val="Calibri"/>
        <family val="2"/>
        <charset val="204"/>
      </rPr>
      <t>⁰С.</t>
    </r>
  </si>
  <si>
    <t>Жаркое по-домашнему</t>
  </si>
  <si>
    <t>Сок фруктовый (яблочный и др.)</t>
  </si>
  <si>
    <t>Сок фруктовый и напиток из шиповника смешивают в пропорции 1:1. Затем 50% от нормы, указанной в рецептуре, разбавляют водой, добавляют сахар и доводят до кипения. В полученный сироп вводят подготовленный крахмал, добавляют остальной сок и вновь доводят до кипения.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</si>
  <si>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Птицу, нарубленную на куски по 30-35 г, слегка обжаривают до образования корочки, заливают горячей водой в количестве 20-30% от массы набора продуктов, добавляют пассерованную томатную пасту и тушат 20 минут. Бульон, оставшийся после тушения, сливают и приготавливают на нем соус, которым заливают тушеные кусочки мяса, добавляют нарезанные кусочками картофель, морковь, лук и тушат еще 15-20 минут. </t>
    </r>
  </si>
  <si>
    <r>
      <rPr>
        <u/>
        <sz val="11"/>
        <color theme="1"/>
        <rFont val="Calibri"/>
        <family val="2"/>
        <charset val="204"/>
        <scheme val="minor"/>
      </rPr>
      <t>Приготовление чая-заварки</t>
    </r>
    <r>
      <rPr>
        <sz val="11"/>
        <color theme="1"/>
        <rFont val="Calibri"/>
        <family val="2"/>
        <scheme val="minor"/>
      </rPr>
      <t xml:space="preserve">: чай насыпают в емкость на заданное количество порций, заливают примерно               1/3 объема емкости частью кипятка, предназначенного для приготовления заварки, и настаивают, накрыв емкость, 5-10 минут. Затем доливают оставшуюся часть кипятка и настаивают еще 5 минут. Общее время заваривания не должно превышать 15 минут.
Заварившийся чай-заварку процеживают, доливают кипятком, предназначенным для приготовления чая, и разводят необходимое количество сахара. Лимон нарезают ломтиками и кладут в готовый чай перед раздачей. (Допускается закладка лимона в общую емкость.  В этом случае чай должен настояться 10-15 минут перед розливом).                                                                                                                                                                                                                                Не допускается кипятить или длительно хранить на плите заваренный чай, так как его вкус и аромат ухудшаются. Не следует смешивать сухой чай с заваренным.
</t>
    </r>
  </si>
  <si>
    <t>Говядина или свинина I категории (обработка 9%)</t>
  </si>
  <si>
    <t>ТЕХНИКО-ТЕХНОЛОГИЧЕСКАЯ КАРТА № 12.12-240</t>
  </si>
  <si>
    <t>Настоящая технико-технологическая карта распространяется на "Жаркое по-домашнему", вырабатываемое сотрудниками ООО "Комбинат "Школьного питания" на пищеблоках образовательных учреждений Тихорецкого района</t>
  </si>
  <si>
    <t>РЕЦЕПТУРА</t>
  </si>
  <si>
    <t>ОБЛАСТЬ ПРИМЕНЕНИЯ</t>
  </si>
  <si>
    <t>ТРЕБОВАНИЯ К СЫРЬЮ</t>
  </si>
  <si>
    <t>ТРЕБОВАНИЯ К ОФОРМЛЕНИЮ, РЕАЛИЗАЦИИ И ХРАНЕНИЮ</t>
  </si>
  <si>
    <t>Выдается порционно. Температура подачи 65ºC. Срок реализации блюда не более 2-х часов.</t>
  </si>
  <si>
    <t xml:space="preserve">ПИЩЕВАЯ ЦЕННОСТЬ </t>
  </si>
  <si>
    <t>ПИЩЕВАЯ ЦЕННОСТЬ</t>
  </si>
  <si>
    <t>ПОКАЗАТЕЛИ КАЧЕСТВА И БЕЗОПАСНОСТИ</t>
  </si>
  <si>
    <t>Цвет мяса темно-серый, консистенция мяса и овощей мягкая, куски мяса нарезаны поперек волокон, мясо и овощи сохранили форму нарезки. Вкус и запах соответствуют использованным продуктам.                                                           Микробиологические показатели должны соответствовать требованиям или гигиеническим нормативам, установленным в соответствии с нормативными правовыми актами или нормативными документами, действующими на территории РФ.</t>
  </si>
  <si>
    <t>Ответственный за оформление ТТК:                                     технолог</t>
  </si>
  <si>
    <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Мясо нарезают ломтиками поперек волокон, картофель и лук - кубиками. Мясо слегка обжаривают, лук бланшируют и пассеруют, картофель обжаривают до полуготовности. Мясо и овощи выкладывают слоями, чтобы снизу и сверху мяса были овощи, добавляют соль и горячую воду (продукты должны быть только покрыты жидкостью), закрывают крышкой и тушат до готовности.             </t>
    </r>
    <r>
      <rPr>
        <i/>
        <sz val="10"/>
        <color theme="1"/>
        <rFont val="Calibri"/>
        <family val="2"/>
        <charset val="204"/>
        <scheme val="minor"/>
      </rPr>
      <t xml:space="preserve">        </t>
    </r>
  </si>
  <si>
    <t>Продовольственное сырье и пищевые продукты должны соответствовать требованиям действующих нормативных и технических документов, иметь сопроводительные документы, подтверждающие их качество и безопасность</t>
  </si>
  <si>
    <t xml:space="preserve">Подготовленные, в соответствии с санитарными правилами, яйца погружают в кипящую подсоленную воду (3 л воды и 40-50 г соли на 10 яиц) и варят вкрутую 8-10 минут с момента закипания. Для облегчения очистки от скорлупы яйца сразу же после варки погружают в холодную воду. 
</t>
  </si>
  <si>
    <t>Выдается 1 яйцо на порцию. Температура подачи 20ºC.</t>
  </si>
  <si>
    <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Мясо нарезают ломтиками поперек волокон, картофель, лук и морковь - кубиками. Мясо слегка обжаривают, добавляют лук, морковь и обжаривают до полуготовности овощей. Затем добавляют картофель, солят и добавляют горячую воду (продукты должны быть слегка покрыты жидкостью), закрывают крышкой и тушат до готовности.             </t>
    </r>
    <r>
      <rPr>
        <i/>
        <sz val="10"/>
        <color theme="1"/>
        <rFont val="Calibri"/>
        <family val="2"/>
        <charset val="204"/>
        <scheme val="minor"/>
      </rPr>
      <t xml:space="preserve">        </t>
    </r>
  </si>
  <si>
    <t>Плов из птицы</t>
  </si>
  <si>
    <t>Сборник рецептур блюд и кулинарных изделий для предприятий общественного питания при общеобразовательных школах, под. ред. В.Т. Лапшиной, М., 2004, стр. 386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</si>
  <si>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Птицу рубят на порции (по одному куску), слегка обжаривают , посыпают солью, кладут в посуду, добавляют мелко нарезанные морковь и лук, пассерованные с томатной пастой, заливают горячей водой и дают закипеть (жидкость наливают из расчёта нормы воды для приготовления рассыпчатой каши), затем кладут промытую рисовую крупу и варят до загустения. После этого посуду с пловом ставят на 40-50 мин в жарочный шкаф.</t>
    </r>
  </si>
  <si>
    <t>Плов взрыхляют, раскладывают в тарелки горкой, равномерно распределяя мясо птицы. Температура подачи 65ºC.</t>
  </si>
  <si>
    <t>Не допускается запах подгорелой птицы, риса, овощей. Консистенция птицы сочная, рис хорошо набухший, рассыпчатый.</t>
  </si>
  <si>
    <t>ТЕХНОЛОГИЧЕСКАЯ КАРТА № 12.13-240</t>
  </si>
  <si>
    <t>Говядина 1 категории б/к (3,8%)</t>
  </si>
  <si>
    <t>Масса готового риса</t>
  </si>
  <si>
    <t>Масса готовых тефтель</t>
  </si>
  <si>
    <t>Свинина 1 категории б/к (3,8%)</t>
  </si>
  <si>
    <t xml:space="preserve">Рис перебирают, варят рассыпчатую рисовую кашу, лук нарезают мелким кубиком, бланшируют, пассеруют.
Мясо измельчают на мясорубке с двойной мелкой решеткой или дважды. В измельченное мясо добавляют воду, пассерованный лук, рассыпчатый рис, хорошо перемешивают, разделывают в виде шариков по 1-2 штуки на порцию. Шарики панируют в муке, обжаривают на противне до образования легкой корочки и доводят до готовности в жарочном шкафу при температуре 160 - 200ºC 10 – 15 минут.
</t>
  </si>
  <si>
    <t xml:space="preserve">Температура подачи 65ºC.
</t>
  </si>
  <si>
    <t>Изделия должны сохранять форму, сочные, вкус в меру соленый. Без посторонних привкусов и запахов.</t>
  </si>
  <si>
    <t>ТЕХНОЛОГИЧЕСКАЯ КАРТА № 12.14-90</t>
  </si>
  <si>
    <t>Говядина или свинина 1 категории б/к (3,8%) или</t>
  </si>
  <si>
    <t>ТЕХНОЛОГИЧЕСКАЯ КАРТА № 12.15-100</t>
  </si>
  <si>
    <t>Рыба, тушенная в томате с овощами</t>
  </si>
  <si>
    <t>ТЕХНОЛОГИЧЕСКАЯ КАРТА № 12.15-120</t>
  </si>
  <si>
    <t>Сборник технологических нормативов, рецептур блюд и кулинарных изделий, Пермь 2011 г, стр.360</t>
  </si>
  <si>
    <t>Сборник технологических нормативов, рецептур блюд и кулинарных изделий, Пермь 2011 г, стр.315</t>
  </si>
  <si>
    <t>100 (50/50)</t>
  </si>
  <si>
    <t>120 (60/60)</t>
  </si>
  <si>
    <t>Масса тушенной рыбой</t>
  </si>
  <si>
    <t>Масса рыбы с овощами и соусом</t>
  </si>
  <si>
    <t>Рыба хорошо очищена, куски целые, сохранившие форму, консистенция мягкая. Рыба залита сосусом с овощами. Аромат, свойственный рыбе и овощам.</t>
  </si>
  <si>
    <t>ТЕХНОЛОГИЧЕСКАЯ КАРТА № 17.1-40</t>
  </si>
  <si>
    <t>9.2-120</t>
  </si>
  <si>
    <t>9.2-150</t>
  </si>
  <si>
    <t>9.1-120</t>
  </si>
  <si>
    <t>9.1-150</t>
  </si>
  <si>
    <t>ТЕХНОЛОГИЧЕСКАЯ КАРТА № 16.2-150</t>
  </si>
  <si>
    <t>ТЕХНОЛОГИЧЕСКАЯ КАРТА № 16.3-150</t>
  </si>
  <si>
    <t>ТЕХНОЛОГИЧЕСКАЯ КАРТА № 5.12-200</t>
  </si>
  <si>
    <t>Кефир из пакетов наливают непосредственно в стакан перед приемом пищи.</t>
  </si>
  <si>
    <t>Цвет белый, консистенция свойственная напитку, не допускается излишне кислый вкус.</t>
  </si>
  <si>
    <t>ТЕХНОЛОГИЧЕСКАЯ КАРТА № 18.1-50</t>
  </si>
  <si>
    <t xml:space="preserve">Оладьи </t>
  </si>
  <si>
    <t>Тесто для оладий:</t>
  </si>
  <si>
    <t>Масса готовых оладий</t>
  </si>
  <si>
    <t>В небольшом количестве молока растворяют соль и сахар, добавляют предварительно разведенные дрожжи, смесь процеживают, соединяют с остальным молоком, подогретым до 35ºC, добавляют просеянную муку, яйца и перемешивают до образования однородной массы. Тесто оставляют в теплом месте на 3-4 часа. Во время брожения тесто 1 – 2 раза обминают. Выпекают на хорошо разогретых сковородах.</t>
  </si>
  <si>
    <t>Оладьи раскладывают на тарелки по 2 штуки и поливают сгущенным молоком. Температура подачи 65ºC.</t>
  </si>
  <si>
    <t>Оладьи имеют пышную структуру, толщиной не более 6 мм, золотистый цвет, приятный вкус, без излишней кислоты. Мякиш пористый, пропеченный.</t>
  </si>
  <si>
    <t>ТЕХНОЛОГИЧЕСКАЯ КАРТА № 16.1-100</t>
  </si>
  <si>
    <t>ТЕХНОЛОГИЧЕСКАЯ КАРТА № 16.1-150</t>
  </si>
  <si>
    <t>Сырники из творога</t>
  </si>
  <si>
    <t xml:space="preserve">Сырники из творога </t>
  </si>
  <si>
    <t>Сборник технологических нормативов, рецептур блюд и кулинарных изделий для ДОУ, Пермь 2011 г, стр.291</t>
  </si>
  <si>
    <t>Мука пшеничная (на подпыл)</t>
  </si>
  <si>
    <t>Масса готовых сырников</t>
  </si>
  <si>
    <r>
      <t>В протертый творог добавляют 2/3 муки от указанной в рецептуре, яйца и сахар. Массу хорошо перемешивают, придают ей форму батончика толщиной 5-6 см, нарезают поперек, панирут в муке, придают форму круглых биточков. Сырники обжаривают на плите с обеих сторон до слабой золотистой корочки, после чего ставят в жарочный шкаф на 5-7 минут при температуре 180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>С. Допускается запекать сырники в жарочном шкафу без предварительного обжаривания.</t>
    </r>
  </si>
  <si>
    <t>Отпускают сырники по 1-2 штуки на порцию, поливают сгущенным молоком. Температура подачи 55ºC.</t>
  </si>
  <si>
    <t>9.3-100</t>
  </si>
  <si>
    <t>Форма круглая, приплюснутая, без трещин. Молоком сгущенным полита 1/3 часть сырников. Вкус соответствует входящим продуктам. Не допускаются посторонние запахи и привкусы.</t>
  </si>
  <si>
    <t xml:space="preserve">Сдоба </t>
  </si>
  <si>
    <t xml:space="preserve">В теплом молоке развести дрожжи, добавить соль, сахар, яйца, муку, масло, тщательно вымесить тесто и поставить в теплое место на 3-4 часа, в процессе брожения обмять.   
Дрожжевое тесто разделывают на куски массой около 68 г, придавая им овальную форму, делают на поверхности 3-4 поперечных надреза, укладывают на смазанные маслом листы и ставят в теплое место для расстойки на 30 – 40 минут. Поверхность шариков смазывают растопленным сливочным маслом. Выпекают при температуре 230-240°С до готовности.
</t>
  </si>
  <si>
    <t xml:space="preserve">Булочку сдобную раздают по 1 штуки на порцию или укладывают на общую тарелку.
</t>
  </si>
  <si>
    <t xml:space="preserve">Форма булочек овальная. Поверхность глянцевая с тремя-четырьмя неглубокими надрезами. Окраска от светло-коричневой до коричневой. Мякиш равномерно пористый. Вкус и запах соответствуют булочному изделию, вкус в меру сладкий.
</t>
  </si>
  <si>
    <t>ТЕХНОЛОГИЧЕСКАЯ КАРТА № 16.4-80</t>
  </si>
  <si>
    <t>7.3-200</t>
  </si>
  <si>
    <t>Каша рисовая молочная жидкая</t>
  </si>
  <si>
    <t>Сборник технологических нормативов, рецептур блюд и кулинарных изделий для ДОУ, Пермь 2011 г, стр.250</t>
  </si>
  <si>
    <t xml:space="preserve">В кипящую воду кладут сахар, соль, всыпают перебранный и промытый рис и варят, слегка помешивая, около 20 минут при слабом кипении до размягчения. Добавляют горячее молоко и продолжают варить кашу при слабом кипении до загустения, затем упаривают при закрытой крышкена водяной бане.
</t>
  </si>
  <si>
    <t>Консистенция текучая, жидкая, однородная, крупа мягкая. Цвет белый. Не допускаются посторонние привкусы и запахи.</t>
  </si>
  <si>
    <t>7.3-150</t>
  </si>
  <si>
    <t>8.1-150</t>
  </si>
  <si>
    <t>8.1-180</t>
  </si>
  <si>
    <t>ТЕХНОЛОГИЧЕСКАЯ КАРТА № 13.5-160</t>
  </si>
  <si>
    <t>ТЕХНОЛОГИЧЕСКАЯ КАРТА № 14.2-55</t>
  </si>
  <si>
    <t>ТЕХНОЛОГИЧЕСКАЯ КАРТА № 14.1-35</t>
  </si>
  <si>
    <t>ТЕХНОЛОГИЧЕСКАЯ КАРТА № 12.5-260</t>
  </si>
  <si>
    <t>ТЕХНОЛОГИЧЕСКАЯ КАРТА № 12.6-260</t>
  </si>
  <si>
    <t>ТЕХНИКО-ТЕХНОЛОГИЧЕСКАЯ КАРТА № 12.12-260</t>
  </si>
  <si>
    <t>ТЕХНОЛОГИЧЕСКАЯ КАРТА № 12.13-260</t>
  </si>
  <si>
    <t>9.1-200</t>
  </si>
  <si>
    <t>9.2-200</t>
  </si>
  <si>
    <t>9.2-100</t>
  </si>
  <si>
    <t>9.1-100</t>
  </si>
  <si>
    <t>9.3-120</t>
  </si>
  <si>
    <t>Сборник технологических нормативов, рецептур блюд и кулинарных изделий, Пермь 2011 г, стр.552</t>
  </si>
  <si>
    <t>Алгоритм разработки перспективного меню при организации питания детей, Краснодар 2007 г, стр. 111</t>
  </si>
  <si>
    <t xml:space="preserve">Кефир </t>
  </si>
  <si>
    <t>Слойка с фруктовой начинкой</t>
  </si>
  <si>
    <t>Слойка с фруктовой начинкой замороженная</t>
  </si>
  <si>
    <t>Выдают штучно.</t>
  </si>
  <si>
    <t>Тесто хорошо пропечено, не пересушено. Вкус и запах соответствуют доброкачественному изделию.</t>
  </si>
  <si>
    <t>Замороженные полуфабрикаты выкладывают на противень, оставляют для размораживания при комнатной температуре в течение 30-40 минут. Поверхность размороженных тестовых заготовок смазывают водой. Выпекают при температуре 180°С в течение 17-23 минут.</t>
  </si>
  <si>
    <t>ТЕХНОЛОГИЧЕСКАЯ КАРТА № 17.1-50</t>
  </si>
  <si>
    <t xml:space="preserve"> </t>
  </si>
  <si>
    <t>ТЕХНИКО-ТЕХНОЛОГИЧЕСКАЯ КАРТА № 3.12</t>
  </si>
  <si>
    <t>Настоящая технико-технологическая карта распространяется на "Капусту квашеную", вырабатываемую сотрудниками ООО "Комбинат "Школьного питания" на пищеблоках образовательных учреждений Тихорецкого района</t>
  </si>
  <si>
    <t xml:space="preserve">Капуста белокочанная </t>
  </si>
  <si>
    <t>Морковь (обработка 25%)</t>
  </si>
  <si>
    <t>ПИЩЕВАЯ ЦЕННОСТЬ на 100 г</t>
  </si>
  <si>
    <t>Консистенция овощей сочная и хрустящая, капуста крупно нашинкована, морковь мело натерта, овощи сохранили форму нарезки. Вкус и запах соответствуют использованным продуктам.                                                           Микробиологические показатели должны соответствовать требованиям или гигиеническим нормативам, установленным в соответствии с нормативными правовыми актами или нормативными документами, действующими на территории РФ.</t>
  </si>
  <si>
    <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Нашинкованная капуста и натертая морковь перемешиваются, пересыпаются солью и сахаром (небольшое количество сахара добавляется для ускорения процесса квашения), переминаются руками. Подготовленная капуста плотно укладывается в тару, утрамбовывается. По мере брожения капуста выделяет сок, если сока не достаточно, допускается добавить 100-150 мл воды. Капуста квасится 3-4 дня. Через день, когда капуста начнёт пузыриться, деревянной палочкой делается несколько проколов до дна, чтобы выпустить газ и предотвратить горечь.  Готовая капуста хранится в холодном месте.      </t>
    </r>
    <r>
      <rPr>
        <i/>
        <sz val="10"/>
        <color theme="1"/>
        <rFont val="Calibri"/>
        <family val="2"/>
        <charset val="204"/>
        <scheme val="minor"/>
      </rPr>
      <t xml:space="preserve">        </t>
    </r>
  </si>
  <si>
    <r>
      <t>Используется для приготовления салатов. Хранится при температуре от - 1 до + 4</t>
    </r>
    <r>
      <rPr>
        <sz val="11"/>
        <color theme="1"/>
        <rFont val="Calibri"/>
        <family val="2"/>
        <charset val="204"/>
      </rPr>
      <t>⁰</t>
    </r>
    <r>
      <rPr>
        <sz val="11"/>
        <color theme="1"/>
        <rFont val="Calibri"/>
        <family val="2"/>
      </rPr>
      <t>С и относительной влажности воздуха 85-95%. Срок годности не более 30 суток.</t>
    </r>
  </si>
  <si>
    <t>ТЕХНИКО-ТЕХНОЛОГИЧЕСКАЯ КАРТА № 12.5-240</t>
  </si>
  <si>
    <t>ТЕХНИКО-ТЕХНОЛОГИЧЕСКАЯ КАРТА № 12.5-260</t>
  </si>
  <si>
    <t>Настоящая технико-технологическая карта распространяется на "Плов с мясом", вырабатываемое сотрудниками ООО "Комбинат "Школьного питания" на пищеблоках образовательных учреждений Тихорецкого района</t>
  </si>
  <si>
    <t>Масса мяса</t>
  </si>
  <si>
    <t>Масса риса с овощами</t>
  </si>
  <si>
    <t>Выход блюда</t>
  </si>
  <si>
    <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Нарезанное кусочками мясо по 20-30 г посыпают солью, слегка обжаривают, добавляют пасерованные морковь и лук. Добавляют горячую воду согласно расчета по рецептуре с учетом того, что в крупе остается вода при промывании в количестве 15% от массы крупы, соль. Мясо и овощи варят при слабом кипении 5-10 минут, всыпают подготовленную крупу, варят до загустения, затем закрывают крышкой и доводят до готовности.     </t>
    </r>
  </si>
  <si>
    <t>Цвет мяса темно-серый, консистенция мяса, риса и овощей мягкая, куски мяса нарезаны поперек волокон, мясо сохранило форму нарезки. Вкус и запах соответствуют использованным продуктам.                                                           Микробиологические показатели должны соответствовать требованиям или гигиеническим нормативам, установленным в соответствии с нормативными правовыми актами или нормативными документами, действующими на территории РФ.</t>
  </si>
  <si>
    <t>Масса тушеной птицы</t>
  </si>
  <si>
    <t>Масса птицы</t>
  </si>
  <si>
    <t>Масса гарнира и соуса</t>
  </si>
  <si>
    <t>ТЕХНИКО-ТЕХНОЛОГИЧЕСКАЯ КАРТА № 12.10-90</t>
  </si>
  <si>
    <t>ТЕХНИКО-ТЕХНОЛОГИЧЕСКАЯ КАРТА № 12.10-100</t>
  </si>
  <si>
    <t>Настоящая технико-технологическая карта распространяется на "Курица в соусе с томатом", вырабатываемое сотрудниками ООО "Комбинат "Школьного питания" на пищеблоках образовательных учреждений Тихорецкого района</t>
  </si>
  <si>
    <t xml:space="preserve">Масса птицы </t>
  </si>
  <si>
    <t>Курица на разрезе белого цвета, поверхность кусочков розоватая, цвета соуса. Мякоть мягкая. Вкус и запах соответствуют использованным продуктам. Микробиологические показатели должны соответствовать требованиям или гигиеническим нормативам, установленным в соответствии с нормативными правовыми актами или нормативными документами, действующими на территории РФ.</t>
  </si>
  <si>
    <t>Тефтели мясные с рисом ("ёжики")</t>
  </si>
  <si>
    <t>12.1-100</t>
  </si>
  <si>
    <t>ТЕХНОЛОГИЧЕСКАЯ КАРТА № 12.2-100</t>
  </si>
  <si>
    <t>ТЕХНОЛОГИЧЕСКАЯ КАРТА № 12.4-100</t>
  </si>
  <si>
    <t>ТЕХНОЛОГИЧЕСКАЯ КАРТА № 12.8-100</t>
  </si>
  <si>
    <t>ТЕХНОЛОГИЧЕСКАЯ КАРТА № 12.14-100</t>
  </si>
  <si>
    <t>Свекла (обработка 20%)*</t>
  </si>
  <si>
    <t>Картофель (обработка 25%)*</t>
  </si>
  <si>
    <r>
      <rPr>
        <i/>
        <sz val="10"/>
        <color theme="1"/>
        <rFont val="Calibri"/>
        <family val="2"/>
        <charset val="204"/>
        <scheme val="minor"/>
      </rPr>
      <t xml:space="preserve">* расчёт отходов и потерь при холодной обработке свежих овощей определяется сотрудниками пищеблока в соответствии с сезонностью и/или качеством поступившей партии.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Очищенный картофель нарезают дольками (мелкий целиком), заливают горячей водой так, чтобы она покрывала картофель на 1-1,5 см, кладут соль, закрывают крышкой, доводят до кипения и варят при слабом кипении до готовности. Отвар сливают, посуду накрывают крышкой, ставят на слабый нагрев на 1,5-2 минуты, обсушивают.  </t>
    </r>
    <r>
      <rPr>
        <i/>
        <sz val="10"/>
        <color theme="1"/>
        <rFont val="Calibri"/>
        <family val="2"/>
        <charset val="204"/>
        <scheme val="minor"/>
      </rPr>
      <t xml:space="preserve">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</si>
  <si>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r>
      <rPr>
        <i/>
        <sz val="10"/>
        <color theme="1"/>
        <rFont val="Calibri"/>
        <family val="2"/>
        <charset val="204"/>
        <scheme val="minor"/>
      </rPr>
      <t xml:space="preserve">* нормы расхода даны на рыбу обезглавленную потрошенную. </t>
    </r>
    <r>
      <rPr>
        <sz val="11"/>
        <color theme="1"/>
        <rFont val="Calibri"/>
        <family val="2"/>
        <scheme val="minor"/>
      </rPr>
      <t xml:space="preserve">
Овощи нарезают сломкой. Рыбу разделывают на филе с кожей без костей, нарезают по одному куску на порцию, укладывают в смазанный маслом сотейник (протвень) слоями: слой рыбы, слой овощей. Заливают водой, добавляют пассерованную пасту томатную и запекают. </t>
    </r>
  </si>
  <si>
    <t xml:space="preserve">Протертый творог смешивают с крупой манной. Добавляют сырые яйца, сахар, соль. Вымешивают до однородной массы. Подготовленную массу выкладывают в смазанный сливочный маслом противень слоем 3-4 см. Поверхность массы разравнивают, смазывают сметаной и запекают в жарочном шкафу при температуре 250°С до образования корочки, затем при температуре 180-200°С до готовности 15 минут. Если творог сухой, в творожную массу добавляют молоко из расчета 20 мл на выход, увеличив соответственно выход или уменьшив закладку творога.  
</t>
  </si>
  <si>
    <t xml:space="preserve">Протертый творог смешивают с крупой манной. Добавляют сырые яйца, сахар, соль. Вымешивают до однородной массы. Подготовленную массу выкладывают в смазанный сливочный маслом противень слоем                        3-4 см. Поверхность массы разравнивают, смазывают сметаной и запекают в жарочном шкафу при температуре 250°С до образования корочки, затем при температуре 180-200°С до готовности 15 минут. Если творог сухой, в творожную массу добавляют молоко из расчета 20 мл на выход, увеличив соответственно выход или уменьшив закладку творога.  
</t>
  </si>
  <si>
    <t>Масло сливочное или растительное</t>
  </si>
  <si>
    <t xml:space="preserve">Молоко или вода </t>
  </si>
  <si>
    <t>ТЕХНОЛОГИЧЕСКАЯ КАРТА № 16.5-60</t>
  </si>
  <si>
    <t>Молоко или вода</t>
  </si>
  <si>
    <r>
      <t>Зачищенное мясо измельчают на мясорубке. Рис перебирают, варят рассыпчатую рисовую кашу. Лук нарезают мелким кубиком, бланшируют, пассеруют. Капусту нарезают мелкой рубкой, припускают в кипящей подсоленной воде до полуготовности, выкладывают в дуршлаг, чтобы стекла вода. Подготовленный лук смешивают с рассыпчатым рисом, фаршем и капустой.Вымешивают, формуют овальные колбаски, по 1 шт на порцию, складывают в противень, смазанный маслом, добавляют воду, и тушат в жарочном шкафу 30 минут при темпенратуре 250</t>
    </r>
    <r>
      <rPr>
        <sz val="11"/>
        <color theme="1"/>
        <rFont val="Calibri"/>
        <family val="2"/>
        <charset val="204"/>
      </rPr>
      <t>⁰С.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</si>
  <si>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Филе горбуши (15%)</t>
  </si>
  <si>
    <t>Горбуша (или минтай) б/г (35%)* 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</si>
</sst>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5" fillId="0" borderId="0"/>
    <xf numFmtId="0" fontId="58" fillId="0" borderId="0"/>
  </cellStyleXfs>
  <cellXfs count="47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0" fontId="0" fillId="0" borderId="8" xfId="0" applyBorder="1" applyAlignment="1"/>
    <xf numFmtId="0" fontId="0" fillId="3" borderId="0" xfId="0" applyFill="1"/>
    <xf numFmtId="0" fontId="0" fillId="0" borderId="0" xfId="0" applyBorder="1"/>
    <xf numFmtId="0" fontId="48" fillId="0" borderId="0" xfId="0" applyFont="1" applyBorder="1" applyAlignment="1">
      <alignment vertical="top"/>
    </xf>
    <xf numFmtId="0" fontId="0" fillId="0" borderId="0" xfId="0" applyFill="1"/>
    <xf numFmtId="0" fontId="51" fillId="0" borderId="8" xfId="0" applyFont="1" applyBorder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8" xfId="0" applyFill="1" applyBorder="1" applyAlignment="1"/>
    <xf numFmtId="0" fontId="0" fillId="0" borderId="1" xfId="0" applyFill="1" applyBorder="1"/>
    <xf numFmtId="0" fontId="0" fillId="0" borderId="1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55" fillId="0" borderId="0" xfId="0" applyFont="1" applyFill="1"/>
    <xf numFmtId="0" fontId="0" fillId="0" borderId="0" xfId="0" applyFill="1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48" fillId="0" borderId="0" xfId="0" applyFont="1" applyFill="1" applyBorder="1" applyAlignment="1">
      <alignment vertical="top"/>
    </xf>
    <xf numFmtId="0" fontId="47" fillId="0" borderId="0" xfId="0" applyFont="1" applyAlignment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5" fillId="3" borderId="0" xfId="0" applyFont="1" applyFill="1"/>
    <xf numFmtId="0" fontId="51" fillId="0" borderId="0" xfId="0" applyFont="1" applyAlignment="1">
      <alignment horizontal="left" vertical="top" wrapText="1"/>
    </xf>
    <xf numFmtId="0" fontId="47" fillId="0" borderId="0" xfId="0" applyFont="1" applyFill="1" applyAlignment="1"/>
    <xf numFmtId="0" fontId="51" fillId="0" borderId="8" xfId="0" applyFont="1" applyFill="1" applyBorder="1" applyAlignment="1"/>
    <xf numFmtId="0" fontId="51" fillId="0" borderId="0" xfId="0" applyFont="1" applyFill="1" applyAlignment="1">
      <alignment horizontal="left" vertical="top" wrapText="1"/>
    </xf>
    <xf numFmtId="164" fontId="0" fillId="0" borderId="0" xfId="0" applyNumberFormat="1" applyFill="1" applyBorder="1" applyAlignment="1"/>
    <xf numFmtId="0" fontId="0" fillId="4" borderId="0" xfId="0" applyFill="1"/>
    <xf numFmtId="0" fontId="0" fillId="4" borderId="8" xfId="0" applyFill="1" applyBorder="1" applyAlignment="1"/>
    <xf numFmtId="0" fontId="0" fillId="4" borderId="1" xfId="0" applyFill="1" applyBorder="1"/>
    <xf numFmtId="0" fontId="48" fillId="4" borderId="0" xfId="0" applyFont="1" applyFill="1" applyAlignment="1">
      <alignment vertical="top"/>
    </xf>
    <xf numFmtId="0" fontId="0" fillId="4" borderId="1" xfId="0" applyFill="1" applyBorder="1" applyAlignment="1"/>
    <xf numFmtId="0" fontId="0" fillId="4" borderId="0" xfId="0" applyFill="1" applyBorder="1"/>
    <xf numFmtId="0" fontId="0" fillId="4" borderId="0" xfId="0" applyFill="1" applyBorder="1" applyAlignment="1"/>
    <xf numFmtId="0" fontId="48" fillId="4" borderId="0" xfId="0" applyFont="1" applyFill="1" applyBorder="1" applyAlignment="1">
      <alignment vertical="top"/>
    </xf>
    <xf numFmtId="0" fontId="0" fillId="4" borderId="0" xfId="0" applyFill="1" applyAlignment="1"/>
    <xf numFmtId="0" fontId="60" fillId="0" borderId="0" xfId="0" applyFont="1" applyFill="1"/>
    <xf numFmtId="0" fontId="60" fillId="0" borderId="8" xfId="0" applyFont="1" applyFill="1" applyBorder="1" applyAlignment="1"/>
    <xf numFmtId="0" fontId="60" fillId="0" borderId="0" xfId="0" applyFont="1" applyFill="1" applyAlignment="1">
      <alignment horizontal="left" vertical="top" wrapText="1"/>
    </xf>
    <xf numFmtId="0" fontId="60" fillId="0" borderId="0" xfId="0" applyFont="1" applyFill="1" applyBorder="1"/>
    <xf numFmtId="0" fontId="61" fillId="0" borderId="0" xfId="0" applyFont="1" applyFill="1" applyBorder="1" applyAlignment="1">
      <alignment vertical="top"/>
    </xf>
    <xf numFmtId="0" fontId="60" fillId="0" borderId="1" xfId="0" applyFont="1" applyFill="1" applyBorder="1"/>
    <xf numFmtId="0" fontId="60" fillId="0" borderId="1" xfId="0" applyFont="1" applyFill="1" applyBorder="1" applyAlignme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47" fillId="4" borderId="0" xfId="0" applyFont="1" applyFill="1" applyAlignment="1"/>
    <xf numFmtId="0" fontId="0" fillId="4" borderId="0" xfId="0" applyFill="1" applyAlignment="1">
      <alignment horizontal="left" vertical="top" wrapText="1"/>
    </xf>
    <xf numFmtId="0" fontId="60" fillId="4" borderId="0" xfId="0" applyFont="1" applyFill="1"/>
    <xf numFmtId="0" fontId="60" fillId="4" borderId="1" xfId="0" applyFont="1" applyFill="1" applyBorder="1"/>
    <xf numFmtId="0" fontId="60" fillId="4" borderId="1" xfId="0" applyFont="1" applyFill="1" applyBorder="1" applyAlignment="1"/>
    <xf numFmtId="0" fontId="55" fillId="0" borderId="0" xfId="0" applyFont="1" applyFill="1" applyBorder="1"/>
    <xf numFmtId="2" fontId="0" fillId="0" borderId="0" xfId="0" applyNumberForma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48" fillId="0" borderId="2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7" fillId="0" borderId="0" xfId="0" applyFont="1" applyAlignment="1">
      <alignment horizontal="right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64" fontId="0" fillId="5" borderId="5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 horizontal="center"/>
    </xf>
    <xf numFmtId="0" fontId="48" fillId="4" borderId="2" xfId="0" applyFont="1" applyFill="1" applyBorder="1" applyAlignment="1">
      <alignment horizontal="center" vertical="top"/>
    </xf>
    <xf numFmtId="0" fontId="48" fillId="4" borderId="0" xfId="0" applyFont="1" applyFill="1" applyBorder="1" applyAlignment="1">
      <alignment horizontal="center" vertical="top"/>
    </xf>
    <xf numFmtId="164" fontId="0" fillId="4" borderId="5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47" fillId="4" borderId="0" xfId="0" applyFont="1" applyFill="1" applyAlignment="1">
      <alignment horizontal="center"/>
    </xf>
    <xf numFmtId="0" fontId="0" fillId="4" borderId="0" xfId="0" applyFill="1" applyAlignment="1">
      <alignment horizontal="left" vertical="top"/>
    </xf>
    <xf numFmtId="2" fontId="0" fillId="4" borderId="0" xfId="0" applyNumberFormat="1" applyFill="1" applyAlignment="1">
      <alignment horizontal="center" wrapText="1"/>
    </xf>
    <xf numFmtId="2" fontId="0" fillId="4" borderId="5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0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" fontId="0" fillId="4" borderId="5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47" fillId="4" borderId="0" xfId="0" applyFont="1" applyFill="1" applyAlignment="1">
      <alignment horizontal="right"/>
    </xf>
    <xf numFmtId="49" fontId="47" fillId="4" borderId="0" xfId="0" applyNumberFormat="1" applyFont="1" applyFill="1" applyAlignment="1">
      <alignment horizontal="center"/>
    </xf>
    <xf numFmtId="0" fontId="1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45" fillId="4" borderId="0" xfId="0" applyFont="1" applyFill="1" applyAlignment="1">
      <alignment horizontal="left" vertical="top" wrapText="1"/>
    </xf>
    <xf numFmtId="164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164" fontId="51" fillId="0" borderId="4" xfId="0" applyNumberFormat="1" applyFont="1" applyBorder="1" applyAlignment="1">
      <alignment horizontal="center"/>
    </xf>
    <xf numFmtId="0" fontId="51" fillId="0" borderId="4" xfId="0" applyFont="1" applyBorder="1" applyAlignment="1">
      <alignment horizontal="left"/>
    </xf>
    <xf numFmtId="0" fontId="51" fillId="0" borderId="4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4" xfId="0" applyFont="1" applyBorder="1" applyAlignment="1">
      <alignment horizontal="center" wrapText="1"/>
    </xf>
    <xf numFmtId="0" fontId="51" fillId="0" borderId="9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164" fontId="51" fillId="0" borderId="5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164" fontId="51" fillId="0" borderId="2" xfId="0" applyNumberFormat="1" applyFont="1" applyBorder="1" applyAlignment="1">
      <alignment horizontal="center"/>
    </xf>
    <xf numFmtId="164" fontId="51" fillId="0" borderId="6" xfId="0" applyNumberFormat="1" applyFont="1" applyBorder="1" applyAlignment="1">
      <alignment horizontal="center"/>
    </xf>
    <xf numFmtId="0" fontId="33" fillId="0" borderId="0" xfId="0" applyFont="1" applyAlignment="1">
      <alignment horizontal="left" vertical="top" wrapText="1"/>
    </xf>
    <xf numFmtId="0" fontId="51" fillId="0" borderId="4" xfId="0" applyFont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0" fillId="0" borderId="0" xfId="0" applyFill="1" applyAlignment="1">
      <alignment horizontal="left"/>
    </xf>
    <xf numFmtId="0" fontId="47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47" fillId="0" borderId="0" xfId="0" applyFont="1" applyFill="1" applyAlignment="1">
      <alignment horizontal="right"/>
    </xf>
    <xf numFmtId="49" fontId="47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164" fontId="0" fillId="0" borderId="4" xfId="0" applyNumberFormat="1" applyFill="1" applyBorder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51" fillId="0" borderId="4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/>
    </xf>
    <xf numFmtId="164" fontId="51" fillId="0" borderId="5" xfId="0" applyNumberFormat="1" applyFont="1" applyFill="1" applyBorder="1" applyAlignment="1">
      <alignment horizontal="center"/>
    </xf>
    <xf numFmtId="164" fontId="51" fillId="0" borderId="2" xfId="0" applyNumberFormat="1" applyFont="1" applyFill="1" applyBorder="1" applyAlignment="1">
      <alignment horizontal="center"/>
    </xf>
    <xf numFmtId="164" fontId="51" fillId="0" borderId="6" xfId="0" applyNumberFormat="1" applyFont="1" applyFill="1" applyBorder="1" applyAlignment="1">
      <alignment horizontal="center"/>
    </xf>
    <xf numFmtId="0" fontId="51" fillId="0" borderId="4" xfId="0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 vertical="top" wrapText="1"/>
    </xf>
    <xf numFmtId="0" fontId="51" fillId="0" borderId="2" xfId="0" applyFont="1" applyFill="1" applyBorder="1" applyAlignment="1">
      <alignment horizontal="center"/>
    </xf>
    <xf numFmtId="0" fontId="51" fillId="0" borderId="3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164" fontId="51" fillId="0" borderId="4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2" fontId="0" fillId="0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49" fillId="4" borderId="0" xfId="0" applyFont="1" applyFill="1" applyAlignment="1">
      <alignment horizontal="left" vertical="top" wrapText="1"/>
    </xf>
    <xf numFmtId="0" fontId="24" fillId="4" borderId="0" xfId="0" applyFont="1" applyFill="1" applyAlignment="1">
      <alignment horizontal="left" vertical="top" wrapText="1"/>
    </xf>
    <xf numFmtId="2" fontId="51" fillId="4" borderId="0" xfId="0" applyNumberFormat="1" applyFont="1" applyFill="1" applyAlignment="1">
      <alignment horizontal="left" vertical="top" wrapText="1"/>
    </xf>
    <xf numFmtId="49" fontId="51" fillId="4" borderId="0" xfId="0" applyNumberFormat="1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43" fillId="4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49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49" fontId="51" fillId="0" borderId="5" xfId="0" applyNumberFormat="1" applyFont="1" applyBorder="1" applyAlignment="1">
      <alignment horizontal="center"/>
    </xf>
    <xf numFmtId="49" fontId="51" fillId="0" borderId="2" xfId="0" applyNumberFormat="1" applyFont="1" applyBorder="1" applyAlignment="1">
      <alignment horizontal="center"/>
    </xf>
    <xf numFmtId="49" fontId="51" fillId="0" borderId="6" xfId="0" applyNumberFormat="1" applyFont="1" applyBorder="1" applyAlignment="1">
      <alignment horizontal="center"/>
    </xf>
    <xf numFmtId="0" fontId="59" fillId="0" borderId="4" xfId="0" applyFont="1" applyBorder="1" applyAlignment="1">
      <alignment horizontal="left"/>
    </xf>
    <xf numFmtId="2" fontId="51" fillId="0" borderId="5" xfId="0" applyNumberFormat="1" applyFont="1" applyBorder="1" applyAlignment="1">
      <alignment horizontal="center"/>
    </xf>
    <xf numFmtId="2" fontId="51" fillId="0" borderId="2" xfId="0" applyNumberFormat="1" applyFont="1" applyBorder="1" applyAlignment="1">
      <alignment horizontal="center"/>
    </xf>
    <xf numFmtId="2" fontId="51" fillId="0" borderId="6" xfId="0" applyNumberFormat="1" applyFont="1" applyBorder="1" applyAlignment="1">
      <alignment horizontal="center"/>
    </xf>
    <xf numFmtId="0" fontId="51" fillId="6" borderId="4" xfId="0" applyFont="1" applyFill="1" applyBorder="1" applyAlignment="1">
      <alignment horizontal="left"/>
    </xf>
    <xf numFmtId="164" fontId="51" fillId="6" borderId="5" xfId="0" applyNumberFormat="1" applyFont="1" applyFill="1" applyBorder="1" applyAlignment="1">
      <alignment horizontal="center"/>
    </xf>
    <xf numFmtId="164" fontId="51" fillId="6" borderId="2" xfId="0" applyNumberFormat="1" applyFont="1" applyFill="1" applyBorder="1" applyAlignment="1">
      <alignment horizontal="center"/>
    </xf>
    <xf numFmtId="164" fontId="51" fillId="6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2" fontId="0" fillId="0" borderId="4" xfId="0" applyNumberFormat="1" applyBorder="1" applyAlignment="1">
      <alignment horizontal="center"/>
    </xf>
    <xf numFmtId="0" fontId="0" fillId="6" borderId="4" xfId="0" applyFill="1" applyBorder="1" applyAlignment="1">
      <alignment horizontal="left"/>
    </xf>
    <xf numFmtId="164" fontId="0" fillId="6" borderId="5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165" fontId="0" fillId="0" borderId="5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2" fontId="51" fillId="0" borderId="0" xfId="0" applyNumberFormat="1" applyFont="1" applyAlignment="1">
      <alignment horizontal="left" vertical="top" wrapText="1"/>
    </xf>
    <xf numFmtId="49" fontId="51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51" fillId="0" borderId="5" xfId="0" applyFont="1" applyFill="1" applyBorder="1" applyAlignment="1">
      <alignment horizontal="left"/>
    </xf>
    <xf numFmtId="0" fontId="51" fillId="0" borderId="2" xfId="0" applyFont="1" applyFill="1" applyBorder="1" applyAlignment="1">
      <alignment horizontal="left"/>
    </xf>
    <xf numFmtId="0" fontId="51" fillId="0" borderId="6" xfId="0" applyFont="1" applyFill="1" applyBorder="1" applyAlignment="1">
      <alignment horizontal="left"/>
    </xf>
    <xf numFmtId="0" fontId="30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0" fillId="4" borderId="0" xfId="0" applyFill="1" applyBorder="1" applyAlignment="1">
      <alignment horizontal="center"/>
    </xf>
    <xf numFmtId="0" fontId="17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41" fillId="4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0" fillId="4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0" fillId="7" borderId="4" xfId="0" applyFont="1" applyFill="1" applyBorder="1" applyAlignment="1">
      <alignment horizontal="left"/>
    </xf>
    <xf numFmtId="164" fontId="0" fillId="7" borderId="5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7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32" fillId="4" borderId="0" xfId="0" applyFont="1" applyFill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5" borderId="4" xfId="0" applyFill="1" applyBorder="1" applyAlignment="1">
      <alignment horizontal="left"/>
    </xf>
    <xf numFmtId="0" fontId="16" fillId="4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2" fontId="51" fillId="0" borderId="0" xfId="0" applyNumberFormat="1" applyFont="1" applyBorder="1" applyAlignment="1">
      <alignment horizontal="left" vertical="top" wrapText="1"/>
    </xf>
    <xf numFmtId="49" fontId="5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0" fontId="38" fillId="4" borderId="0" xfId="0" applyFont="1" applyFill="1" applyAlignment="1">
      <alignment horizontal="left" vertical="top" wrapText="1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2" fontId="0" fillId="4" borderId="0" xfId="0" applyNumberFormat="1" applyFill="1" applyAlignment="1">
      <alignment horizontal="center" vertical="center" wrapText="1"/>
    </xf>
    <xf numFmtId="0" fontId="30" fillId="4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39" fillId="0" borderId="0" xfId="0" applyFont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164" fontId="60" fillId="0" borderId="4" xfId="0" applyNumberFormat="1" applyFont="1" applyFill="1" applyBorder="1" applyAlignment="1">
      <alignment horizontal="center"/>
    </xf>
    <xf numFmtId="164" fontId="60" fillId="0" borderId="5" xfId="0" applyNumberFormat="1" applyFont="1" applyFill="1" applyBorder="1" applyAlignment="1">
      <alignment horizontal="center"/>
    </xf>
    <xf numFmtId="0" fontId="60" fillId="0" borderId="4" xfId="0" applyFont="1" applyFill="1" applyBorder="1" applyAlignment="1">
      <alignment horizontal="center"/>
    </xf>
    <xf numFmtId="2" fontId="60" fillId="0" borderId="4" xfId="0" applyNumberFormat="1" applyFont="1" applyFill="1" applyBorder="1" applyAlignment="1">
      <alignment horizontal="center"/>
    </xf>
    <xf numFmtId="2" fontId="60" fillId="0" borderId="5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center"/>
    </xf>
    <xf numFmtId="0" fontId="60" fillId="4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 vertical="top"/>
    </xf>
    <xf numFmtId="0" fontId="60" fillId="0" borderId="0" xfId="0" applyFont="1" applyFill="1" applyAlignment="1">
      <alignment horizontal="left" vertical="top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 vertical="top"/>
    </xf>
    <xf numFmtId="0" fontId="19" fillId="4" borderId="0" xfId="0" applyFont="1" applyFill="1" applyAlignment="1">
      <alignment horizontal="left" vertical="top" wrapText="1"/>
    </xf>
    <xf numFmtId="0" fontId="39" fillId="4" borderId="0" xfId="0" applyFont="1" applyFill="1" applyAlignment="1">
      <alignment horizontal="left" vertical="top"/>
    </xf>
    <xf numFmtId="0" fontId="60" fillId="0" borderId="3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60" fillId="4" borderId="0" xfId="0" applyFont="1" applyFill="1" applyAlignment="1">
      <alignment horizontal="left"/>
    </xf>
    <xf numFmtId="0" fontId="60" fillId="0" borderId="4" xfId="0" applyFont="1" applyFill="1" applyBorder="1" applyAlignment="1">
      <alignment horizontal="left"/>
    </xf>
    <xf numFmtId="164" fontId="60" fillId="0" borderId="2" xfId="0" applyNumberFormat="1" applyFont="1" applyFill="1" applyBorder="1" applyAlignment="1">
      <alignment horizontal="center"/>
    </xf>
    <xf numFmtId="164" fontId="60" fillId="0" borderId="6" xfId="0" applyNumberFormat="1" applyFont="1" applyFill="1" applyBorder="1" applyAlignment="1">
      <alignment horizontal="center"/>
    </xf>
    <xf numFmtId="0" fontId="60" fillId="0" borderId="4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8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/>
    </xf>
    <xf numFmtId="0" fontId="60" fillId="0" borderId="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2" fontId="60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0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57" fillId="0" borderId="4" xfId="0" applyFont="1" applyBorder="1" applyAlignment="1">
      <alignment horizontal="left"/>
    </xf>
    <xf numFmtId="164" fontId="57" fillId="0" borderId="5" xfId="0" applyNumberFormat="1" applyFont="1" applyBorder="1" applyAlignment="1">
      <alignment horizontal="center"/>
    </xf>
    <xf numFmtId="164" fontId="57" fillId="0" borderId="2" xfId="0" applyNumberFormat="1" applyFont="1" applyBorder="1" applyAlignment="1">
      <alignment horizontal="center"/>
    </xf>
    <xf numFmtId="164" fontId="57" fillId="0" borderId="6" xfId="0" applyNumberFormat="1" applyFont="1" applyBorder="1" applyAlignment="1">
      <alignment horizontal="center"/>
    </xf>
    <xf numFmtId="1" fontId="57" fillId="0" borderId="5" xfId="0" applyNumberFormat="1" applyFont="1" applyBorder="1" applyAlignment="1">
      <alignment horizontal="center"/>
    </xf>
    <xf numFmtId="1" fontId="57" fillId="0" borderId="2" xfId="0" applyNumberFormat="1" applyFont="1" applyBorder="1" applyAlignment="1">
      <alignment horizontal="center"/>
    </xf>
    <xf numFmtId="1" fontId="57" fillId="0" borderId="6" xfId="0" applyNumberFormat="1" applyFont="1" applyBorder="1" applyAlignment="1">
      <alignment horizontal="center"/>
    </xf>
    <xf numFmtId="2" fontId="57" fillId="0" borderId="5" xfId="0" applyNumberFormat="1" applyFont="1" applyBorder="1" applyAlignment="1">
      <alignment horizontal="center"/>
    </xf>
    <xf numFmtId="2" fontId="57" fillId="0" borderId="2" xfId="0" applyNumberFormat="1" applyFont="1" applyBorder="1" applyAlignment="1">
      <alignment horizontal="center"/>
    </xf>
    <xf numFmtId="2" fontId="57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  <xf numFmtId="2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top"/>
    </xf>
    <xf numFmtId="49" fontId="0" fillId="0" borderId="0" xfId="0" applyNumberFormat="1" applyFill="1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57" fillId="0" borderId="4" xfId="0" applyFont="1" applyFill="1" applyBorder="1" applyAlignment="1">
      <alignment horizontal="left"/>
    </xf>
    <xf numFmtId="164" fontId="57" fillId="0" borderId="5" xfId="0" applyNumberFormat="1" applyFont="1" applyFill="1" applyBorder="1" applyAlignment="1">
      <alignment horizontal="center"/>
    </xf>
    <xf numFmtId="164" fontId="57" fillId="0" borderId="2" xfId="0" applyNumberFormat="1" applyFont="1" applyFill="1" applyBorder="1" applyAlignment="1">
      <alignment horizontal="center"/>
    </xf>
    <xf numFmtId="164" fontId="57" fillId="0" borderId="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8" fillId="2" borderId="2" xfId="0" applyFont="1" applyFill="1" applyBorder="1" applyAlignment="1">
      <alignment horizontal="center" vertical="top"/>
    </xf>
    <xf numFmtId="0" fontId="0" fillId="2" borderId="0" xfId="0" applyFill="1" applyAlignment="1">
      <alignment horizontal="right"/>
    </xf>
    <xf numFmtId="0" fontId="48" fillId="2" borderId="0" xfId="0" applyFont="1" applyFill="1" applyBorder="1" applyAlignment="1">
      <alignment horizontal="center" vertical="top"/>
    </xf>
    <xf numFmtId="0" fontId="14" fillId="4" borderId="0" xfId="0" applyFont="1" applyFill="1" applyAlignment="1">
      <alignment horizontal="left" vertical="top" wrapText="1"/>
    </xf>
    <xf numFmtId="2" fontId="57" fillId="0" borderId="5" xfId="0" applyNumberFormat="1" applyFont="1" applyFill="1" applyBorder="1" applyAlignment="1">
      <alignment horizontal="center"/>
    </xf>
    <xf numFmtId="2" fontId="57" fillId="0" borderId="2" xfId="0" applyNumberFormat="1" applyFont="1" applyFill="1" applyBorder="1" applyAlignment="1">
      <alignment horizontal="center"/>
    </xf>
    <xf numFmtId="2" fontId="57" fillId="0" borderId="6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48" fillId="0" borderId="2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26" fillId="4" borderId="0" xfId="0" applyFont="1" applyFill="1" applyAlignment="1">
      <alignment horizontal="left" vertical="top" wrapText="1"/>
    </xf>
    <xf numFmtId="0" fontId="48" fillId="4" borderId="3" xfId="0" applyFont="1" applyFill="1" applyBorder="1" applyAlignment="1">
      <alignment horizontal="center" vertical="top"/>
    </xf>
    <xf numFmtId="0" fontId="48" fillId="4" borderId="0" xfId="0" applyFont="1" applyFill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95251</xdr:colOff>
      <xdr:row>40</xdr:row>
      <xdr:rowOff>123825</xdr:rowOff>
    </xdr:from>
    <xdr:to>
      <xdr:col>7</xdr:col>
      <xdr:colOff>533401</xdr:colOff>
      <xdr:row>42</xdr:row>
      <xdr:rowOff>178219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6" y="89820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40</xdr:row>
      <xdr:rowOff>114300</xdr:rowOff>
    </xdr:from>
    <xdr:to>
      <xdr:col>18</xdr:col>
      <xdr:colOff>514350</xdr:colOff>
      <xdr:row>42</xdr:row>
      <xdr:rowOff>168694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89725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47625</xdr:colOff>
      <xdr:row>82</xdr:row>
      <xdr:rowOff>28575</xdr:rowOff>
    </xdr:from>
    <xdr:to>
      <xdr:col>7</xdr:col>
      <xdr:colOff>485775</xdr:colOff>
      <xdr:row>84</xdr:row>
      <xdr:rowOff>140119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86880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82</xdr:row>
      <xdr:rowOff>9525</xdr:rowOff>
    </xdr:from>
    <xdr:to>
      <xdr:col>18</xdr:col>
      <xdr:colOff>533400</xdr:colOff>
      <xdr:row>84</xdr:row>
      <xdr:rowOff>121069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8669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125</xdr:row>
      <xdr:rowOff>76200</xdr:rowOff>
    </xdr:from>
    <xdr:to>
      <xdr:col>7</xdr:col>
      <xdr:colOff>561975</xdr:colOff>
      <xdr:row>127</xdr:row>
      <xdr:rowOff>130594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83178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142875</xdr:colOff>
      <xdr:row>125</xdr:row>
      <xdr:rowOff>76200</xdr:rowOff>
    </xdr:from>
    <xdr:to>
      <xdr:col>18</xdr:col>
      <xdr:colOff>581025</xdr:colOff>
      <xdr:row>127</xdr:row>
      <xdr:rowOff>130594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283178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95251</xdr:colOff>
      <xdr:row>168</xdr:row>
      <xdr:rowOff>123825</xdr:rowOff>
    </xdr:from>
    <xdr:to>
      <xdr:col>7</xdr:col>
      <xdr:colOff>533401</xdr:colOff>
      <xdr:row>170</xdr:row>
      <xdr:rowOff>178219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6" y="89820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40</xdr:row>
      <xdr:rowOff>114300</xdr:rowOff>
    </xdr:from>
    <xdr:to>
      <xdr:col>7</xdr:col>
      <xdr:colOff>514350</xdr:colOff>
      <xdr:row>42</xdr:row>
      <xdr:rowOff>168694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90392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47625</xdr:colOff>
      <xdr:row>82</xdr:row>
      <xdr:rowOff>28575</xdr:rowOff>
    </xdr:from>
    <xdr:to>
      <xdr:col>18</xdr:col>
      <xdr:colOff>485775</xdr:colOff>
      <xdr:row>84</xdr:row>
      <xdr:rowOff>140119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84594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209</xdr:row>
      <xdr:rowOff>76200</xdr:rowOff>
    </xdr:from>
    <xdr:to>
      <xdr:col>7</xdr:col>
      <xdr:colOff>552450</xdr:colOff>
      <xdr:row>211</xdr:row>
      <xdr:rowOff>130594</xdr:rowOff>
    </xdr:to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8194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161925</xdr:colOff>
      <xdr:row>209</xdr:row>
      <xdr:rowOff>76200</xdr:rowOff>
    </xdr:from>
    <xdr:to>
      <xdr:col>18</xdr:col>
      <xdr:colOff>600075</xdr:colOff>
      <xdr:row>211</xdr:row>
      <xdr:rowOff>130594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28194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133350</xdr:colOff>
      <xdr:row>251</xdr:row>
      <xdr:rowOff>85725</xdr:rowOff>
    </xdr:from>
    <xdr:to>
      <xdr:col>7</xdr:col>
      <xdr:colOff>571500</xdr:colOff>
      <xdr:row>253</xdr:row>
      <xdr:rowOff>140119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78047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251</xdr:row>
      <xdr:rowOff>95250</xdr:rowOff>
    </xdr:from>
    <xdr:to>
      <xdr:col>18</xdr:col>
      <xdr:colOff>542925</xdr:colOff>
      <xdr:row>253</xdr:row>
      <xdr:rowOff>149644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378142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209</xdr:row>
      <xdr:rowOff>76200</xdr:rowOff>
    </xdr:from>
    <xdr:to>
      <xdr:col>7</xdr:col>
      <xdr:colOff>552450</xdr:colOff>
      <xdr:row>211</xdr:row>
      <xdr:rowOff>130594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8194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161925</xdr:colOff>
      <xdr:row>209</xdr:row>
      <xdr:rowOff>76200</xdr:rowOff>
    </xdr:from>
    <xdr:to>
      <xdr:col>18</xdr:col>
      <xdr:colOff>600075</xdr:colOff>
      <xdr:row>211</xdr:row>
      <xdr:rowOff>130594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28194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133350</xdr:colOff>
      <xdr:row>251</xdr:row>
      <xdr:rowOff>85725</xdr:rowOff>
    </xdr:from>
    <xdr:to>
      <xdr:col>7</xdr:col>
      <xdr:colOff>571500</xdr:colOff>
      <xdr:row>253</xdr:row>
      <xdr:rowOff>140119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78047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251</xdr:row>
      <xdr:rowOff>95250</xdr:rowOff>
    </xdr:from>
    <xdr:to>
      <xdr:col>18</xdr:col>
      <xdr:colOff>542925</xdr:colOff>
      <xdr:row>253</xdr:row>
      <xdr:rowOff>149644</xdr:rowOff>
    </xdr:to>
    <xdr:pic>
      <xdr:nvPicPr>
        <xdr:cNvPr id="54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378142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142875</xdr:colOff>
      <xdr:row>125</xdr:row>
      <xdr:rowOff>76200</xdr:rowOff>
    </xdr:from>
    <xdr:ext cx="438150" cy="435394"/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83654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142875</xdr:colOff>
      <xdr:row>125</xdr:row>
      <xdr:rowOff>76200</xdr:rowOff>
    </xdr:from>
    <xdr:ext cx="438150" cy="435394"/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0" y="283654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95250</xdr:colOff>
      <xdr:row>82</xdr:row>
      <xdr:rowOff>9525</xdr:rowOff>
    </xdr:from>
    <xdr:ext cx="438150" cy="435394"/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187356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47625</xdr:colOff>
      <xdr:row>82</xdr:row>
      <xdr:rowOff>28575</xdr:rowOff>
    </xdr:from>
    <xdr:ext cx="438150" cy="435394"/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87547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95250</xdr:colOff>
      <xdr:row>82</xdr:row>
      <xdr:rowOff>9525</xdr:rowOff>
    </xdr:from>
    <xdr:ext cx="438150" cy="435394"/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6575" y="187356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123825</xdr:colOff>
      <xdr:row>295</xdr:row>
      <xdr:rowOff>76200</xdr:rowOff>
    </xdr:from>
    <xdr:to>
      <xdr:col>7</xdr:col>
      <xdr:colOff>561975</xdr:colOff>
      <xdr:row>297</xdr:row>
      <xdr:rowOff>130594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72547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295</xdr:row>
      <xdr:rowOff>85725</xdr:rowOff>
    </xdr:from>
    <xdr:to>
      <xdr:col>18</xdr:col>
      <xdr:colOff>514350</xdr:colOff>
      <xdr:row>297</xdr:row>
      <xdr:rowOff>140119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57264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338</xdr:row>
      <xdr:rowOff>95250</xdr:rowOff>
    </xdr:from>
    <xdr:to>
      <xdr:col>8</xdr:col>
      <xdr:colOff>19050</xdr:colOff>
      <xdr:row>340</xdr:row>
      <xdr:rowOff>149644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473678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123825</xdr:colOff>
      <xdr:row>338</xdr:row>
      <xdr:rowOff>104775</xdr:rowOff>
    </xdr:from>
    <xdr:to>
      <xdr:col>18</xdr:col>
      <xdr:colOff>561975</xdr:colOff>
      <xdr:row>340</xdr:row>
      <xdr:rowOff>159169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473773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51</xdr:col>
      <xdr:colOff>95250</xdr:colOff>
      <xdr:row>82</xdr:row>
      <xdr:rowOff>9525</xdr:rowOff>
    </xdr:from>
    <xdr:ext cx="438150" cy="435394"/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0" y="187356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</xdr:col>
      <xdr:colOff>142875</xdr:colOff>
      <xdr:row>125</xdr:row>
      <xdr:rowOff>76200</xdr:rowOff>
    </xdr:from>
    <xdr:ext cx="438150" cy="435394"/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4125" y="283654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38</xdr:row>
      <xdr:rowOff>95250</xdr:rowOff>
    </xdr:from>
    <xdr:to>
      <xdr:col>7</xdr:col>
      <xdr:colOff>552450</xdr:colOff>
      <xdr:row>40</xdr:row>
      <xdr:rowOff>149644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9144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78</xdr:row>
      <xdr:rowOff>95250</xdr:rowOff>
    </xdr:from>
    <xdr:to>
      <xdr:col>7</xdr:col>
      <xdr:colOff>552450</xdr:colOff>
      <xdr:row>80</xdr:row>
      <xdr:rowOff>149644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188214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120</xdr:row>
      <xdr:rowOff>104775</xdr:rowOff>
    </xdr:from>
    <xdr:to>
      <xdr:col>7</xdr:col>
      <xdr:colOff>514350</xdr:colOff>
      <xdr:row>122</xdr:row>
      <xdr:rowOff>159169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84321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205</xdr:row>
      <xdr:rowOff>47625</xdr:rowOff>
    </xdr:from>
    <xdr:to>
      <xdr:col>7</xdr:col>
      <xdr:colOff>514350</xdr:colOff>
      <xdr:row>207</xdr:row>
      <xdr:rowOff>102019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47577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248</xdr:row>
      <xdr:rowOff>85725</xdr:rowOff>
    </xdr:from>
    <xdr:to>
      <xdr:col>7</xdr:col>
      <xdr:colOff>533400</xdr:colOff>
      <xdr:row>250</xdr:row>
      <xdr:rowOff>140119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72833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291</xdr:row>
      <xdr:rowOff>95250</xdr:rowOff>
    </xdr:from>
    <xdr:to>
      <xdr:col>7</xdr:col>
      <xdr:colOff>495300</xdr:colOff>
      <xdr:row>293</xdr:row>
      <xdr:rowOff>149644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669512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335</xdr:row>
      <xdr:rowOff>85725</xdr:rowOff>
    </xdr:from>
    <xdr:to>
      <xdr:col>7</xdr:col>
      <xdr:colOff>561975</xdr:colOff>
      <xdr:row>337</xdr:row>
      <xdr:rowOff>140119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76533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378</xdr:row>
      <xdr:rowOff>85725</xdr:rowOff>
    </xdr:from>
    <xdr:to>
      <xdr:col>7</xdr:col>
      <xdr:colOff>552450</xdr:colOff>
      <xdr:row>380</xdr:row>
      <xdr:rowOff>140119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862107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421</xdr:row>
      <xdr:rowOff>95250</xdr:rowOff>
    </xdr:from>
    <xdr:to>
      <xdr:col>7</xdr:col>
      <xdr:colOff>552450</xdr:colOff>
      <xdr:row>423</xdr:row>
      <xdr:rowOff>149644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958977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462</xdr:row>
      <xdr:rowOff>95250</xdr:rowOff>
    </xdr:from>
    <xdr:to>
      <xdr:col>7</xdr:col>
      <xdr:colOff>523875</xdr:colOff>
      <xdr:row>464</xdr:row>
      <xdr:rowOff>149644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105537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78</xdr:row>
      <xdr:rowOff>95250</xdr:rowOff>
    </xdr:from>
    <xdr:to>
      <xdr:col>7</xdr:col>
      <xdr:colOff>552450</xdr:colOff>
      <xdr:row>80</xdr:row>
      <xdr:rowOff>149644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18640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38</xdr:row>
      <xdr:rowOff>85725</xdr:rowOff>
    </xdr:from>
    <xdr:to>
      <xdr:col>18</xdr:col>
      <xdr:colOff>552450</xdr:colOff>
      <xdr:row>40</xdr:row>
      <xdr:rowOff>140119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78</xdr:row>
      <xdr:rowOff>95250</xdr:rowOff>
    </xdr:from>
    <xdr:to>
      <xdr:col>18</xdr:col>
      <xdr:colOff>552450</xdr:colOff>
      <xdr:row>80</xdr:row>
      <xdr:rowOff>149644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8640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120</xdr:row>
      <xdr:rowOff>104775</xdr:rowOff>
    </xdr:from>
    <xdr:to>
      <xdr:col>18</xdr:col>
      <xdr:colOff>514350</xdr:colOff>
      <xdr:row>122</xdr:row>
      <xdr:rowOff>159169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282511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205</xdr:row>
      <xdr:rowOff>85725</xdr:rowOff>
    </xdr:from>
    <xdr:to>
      <xdr:col>18</xdr:col>
      <xdr:colOff>552450</xdr:colOff>
      <xdr:row>207</xdr:row>
      <xdr:rowOff>140119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74345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248</xdr:row>
      <xdr:rowOff>85725</xdr:rowOff>
    </xdr:from>
    <xdr:to>
      <xdr:col>18</xdr:col>
      <xdr:colOff>533400</xdr:colOff>
      <xdr:row>250</xdr:row>
      <xdr:rowOff>140119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70357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133350</xdr:colOff>
      <xdr:row>291</xdr:row>
      <xdr:rowOff>85725</xdr:rowOff>
    </xdr:from>
    <xdr:to>
      <xdr:col>18</xdr:col>
      <xdr:colOff>571500</xdr:colOff>
      <xdr:row>293</xdr:row>
      <xdr:rowOff>140119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665988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335</xdr:row>
      <xdr:rowOff>95250</xdr:rowOff>
    </xdr:from>
    <xdr:to>
      <xdr:col>18</xdr:col>
      <xdr:colOff>552450</xdr:colOff>
      <xdr:row>337</xdr:row>
      <xdr:rowOff>149644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76200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378</xdr:row>
      <xdr:rowOff>85725</xdr:rowOff>
    </xdr:from>
    <xdr:to>
      <xdr:col>18</xdr:col>
      <xdr:colOff>542925</xdr:colOff>
      <xdr:row>380</xdr:row>
      <xdr:rowOff>140119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858012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421</xdr:row>
      <xdr:rowOff>95250</xdr:rowOff>
    </xdr:from>
    <xdr:to>
      <xdr:col>18</xdr:col>
      <xdr:colOff>533400</xdr:colOff>
      <xdr:row>423</xdr:row>
      <xdr:rowOff>149644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953262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462</xdr:row>
      <xdr:rowOff>104775</xdr:rowOff>
    </xdr:from>
    <xdr:to>
      <xdr:col>18</xdr:col>
      <xdr:colOff>552450</xdr:colOff>
      <xdr:row>464</xdr:row>
      <xdr:rowOff>159169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04889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38</xdr:row>
      <xdr:rowOff>85725</xdr:rowOff>
    </xdr:from>
    <xdr:to>
      <xdr:col>7</xdr:col>
      <xdr:colOff>533400</xdr:colOff>
      <xdr:row>40</xdr:row>
      <xdr:rowOff>140119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133350</xdr:colOff>
      <xdr:row>38</xdr:row>
      <xdr:rowOff>85725</xdr:rowOff>
    </xdr:from>
    <xdr:to>
      <xdr:col>18</xdr:col>
      <xdr:colOff>571500</xdr:colOff>
      <xdr:row>40</xdr:row>
      <xdr:rowOff>140119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79</xdr:row>
      <xdr:rowOff>85725</xdr:rowOff>
    </xdr:from>
    <xdr:to>
      <xdr:col>7</xdr:col>
      <xdr:colOff>552450</xdr:colOff>
      <xdr:row>81</xdr:row>
      <xdr:rowOff>140119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8783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66675</xdr:colOff>
      <xdr:row>79</xdr:row>
      <xdr:rowOff>95250</xdr:rowOff>
    </xdr:from>
    <xdr:to>
      <xdr:col>18</xdr:col>
      <xdr:colOff>504825</xdr:colOff>
      <xdr:row>81</xdr:row>
      <xdr:rowOff>149644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87928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164</xdr:row>
      <xdr:rowOff>85725</xdr:rowOff>
    </xdr:from>
    <xdr:to>
      <xdr:col>7</xdr:col>
      <xdr:colOff>523875</xdr:colOff>
      <xdr:row>166</xdr:row>
      <xdr:rowOff>140119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84226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164</xdr:row>
      <xdr:rowOff>85725</xdr:rowOff>
    </xdr:from>
    <xdr:to>
      <xdr:col>18</xdr:col>
      <xdr:colOff>542925</xdr:colOff>
      <xdr:row>166</xdr:row>
      <xdr:rowOff>140119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84226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206</xdr:row>
      <xdr:rowOff>47625</xdr:rowOff>
    </xdr:from>
    <xdr:to>
      <xdr:col>18</xdr:col>
      <xdr:colOff>542925</xdr:colOff>
      <xdr:row>208</xdr:row>
      <xdr:rowOff>102019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69702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206</xdr:row>
      <xdr:rowOff>66675</xdr:rowOff>
    </xdr:from>
    <xdr:to>
      <xdr:col>7</xdr:col>
      <xdr:colOff>533400</xdr:colOff>
      <xdr:row>208</xdr:row>
      <xdr:rowOff>121069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6989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246</xdr:row>
      <xdr:rowOff>85725</xdr:rowOff>
    </xdr:from>
    <xdr:to>
      <xdr:col>7</xdr:col>
      <xdr:colOff>523875</xdr:colOff>
      <xdr:row>248</xdr:row>
      <xdr:rowOff>140119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76695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246</xdr:row>
      <xdr:rowOff>76200</xdr:rowOff>
    </xdr:from>
    <xdr:to>
      <xdr:col>18</xdr:col>
      <xdr:colOff>533400</xdr:colOff>
      <xdr:row>248</xdr:row>
      <xdr:rowOff>130594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766857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287</xdr:row>
      <xdr:rowOff>95250</xdr:rowOff>
    </xdr:from>
    <xdr:to>
      <xdr:col>7</xdr:col>
      <xdr:colOff>552450</xdr:colOff>
      <xdr:row>289</xdr:row>
      <xdr:rowOff>149644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862393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287</xdr:row>
      <xdr:rowOff>85725</xdr:rowOff>
    </xdr:from>
    <xdr:to>
      <xdr:col>18</xdr:col>
      <xdr:colOff>533400</xdr:colOff>
      <xdr:row>289</xdr:row>
      <xdr:rowOff>140119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862298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327</xdr:row>
      <xdr:rowOff>104775</xdr:rowOff>
    </xdr:from>
    <xdr:to>
      <xdr:col>7</xdr:col>
      <xdr:colOff>542925</xdr:colOff>
      <xdr:row>329</xdr:row>
      <xdr:rowOff>159169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9167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327</xdr:row>
      <xdr:rowOff>76200</xdr:rowOff>
    </xdr:from>
    <xdr:to>
      <xdr:col>18</xdr:col>
      <xdr:colOff>533400</xdr:colOff>
      <xdr:row>329</xdr:row>
      <xdr:rowOff>130594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958881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123</xdr:row>
      <xdr:rowOff>85725</xdr:rowOff>
    </xdr:from>
    <xdr:to>
      <xdr:col>7</xdr:col>
      <xdr:colOff>552450</xdr:colOff>
      <xdr:row>125</xdr:row>
      <xdr:rowOff>44869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8669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66675</xdr:colOff>
      <xdr:row>123</xdr:row>
      <xdr:rowOff>95250</xdr:rowOff>
    </xdr:from>
    <xdr:to>
      <xdr:col>18</xdr:col>
      <xdr:colOff>504825</xdr:colOff>
      <xdr:row>125</xdr:row>
      <xdr:rowOff>54394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86785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123</xdr:row>
      <xdr:rowOff>85725</xdr:rowOff>
    </xdr:from>
    <xdr:to>
      <xdr:col>18</xdr:col>
      <xdr:colOff>552450</xdr:colOff>
      <xdr:row>125</xdr:row>
      <xdr:rowOff>44869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81749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206</xdr:row>
      <xdr:rowOff>66675</xdr:rowOff>
    </xdr:from>
    <xdr:to>
      <xdr:col>18</xdr:col>
      <xdr:colOff>533400</xdr:colOff>
      <xdr:row>208</xdr:row>
      <xdr:rowOff>121069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71487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246</xdr:row>
      <xdr:rowOff>85725</xdr:rowOff>
    </xdr:from>
    <xdr:to>
      <xdr:col>18</xdr:col>
      <xdr:colOff>523875</xdr:colOff>
      <xdr:row>248</xdr:row>
      <xdr:rowOff>140119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567499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406</xdr:row>
      <xdr:rowOff>95250</xdr:rowOff>
    </xdr:from>
    <xdr:to>
      <xdr:col>7</xdr:col>
      <xdr:colOff>552450</xdr:colOff>
      <xdr:row>408</xdr:row>
      <xdr:rowOff>63919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85277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406</xdr:row>
      <xdr:rowOff>85725</xdr:rowOff>
    </xdr:from>
    <xdr:to>
      <xdr:col>18</xdr:col>
      <xdr:colOff>533400</xdr:colOff>
      <xdr:row>408</xdr:row>
      <xdr:rowOff>54394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852678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406</xdr:row>
      <xdr:rowOff>95250</xdr:rowOff>
    </xdr:from>
    <xdr:to>
      <xdr:col>18</xdr:col>
      <xdr:colOff>552450</xdr:colOff>
      <xdr:row>408</xdr:row>
      <xdr:rowOff>63919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85277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114300</xdr:colOff>
      <xdr:row>485</xdr:row>
      <xdr:rowOff>95250</xdr:rowOff>
    </xdr:from>
    <xdr:ext cx="438150" cy="435394"/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85667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95250</xdr:colOff>
      <xdr:row>485</xdr:row>
      <xdr:rowOff>85725</xdr:rowOff>
    </xdr:from>
    <xdr:ext cx="438150" cy="435394"/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85658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485</xdr:row>
      <xdr:rowOff>95250</xdr:rowOff>
    </xdr:from>
    <xdr:ext cx="438150" cy="435394"/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85667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485</xdr:row>
      <xdr:rowOff>95250</xdr:rowOff>
    </xdr:from>
    <xdr:ext cx="438150" cy="435394"/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85667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114300</xdr:colOff>
      <xdr:row>485</xdr:row>
      <xdr:rowOff>95250</xdr:rowOff>
    </xdr:from>
    <xdr:ext cx="438150" cy="435394"/>
    <xdr:pic>
      <xdr:nvPicPr>
        <xdr:cNvPr id="54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85667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95250</xdr:colOff>
      <xdr:row>485</xdr:row>
      <xdr:rowOff>85725</xdr:rowOff>
    </xdr:from>
    <xdr:ext cx="438150" cy="435394"/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85658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485</xdr:row>
      <xdr:rowOff>95250</xdr:rowOff>
    </xdr:from>
    <xdr:ext cx="438150" cy="435394"/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85667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485</xdr:row>
      <xdr:rowOff>95250</xdr:rowOff>
    </xdr:from>
    <xdr:ext cx="438150" cy="435394"/>
    <xdr:pic>
      <xdr:nvPicPr>
        <xdr:cNvPr id="57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85667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18</xdr:col>
      <xdr:colOff>104775</xdr:colOff>
      <xdr:row>527</xdr:row>
      <xdr:rowOff>47625</xdr:rowOff>
    </xdr:from>
    <xdr:to>
      <xdr:col>18</xdr:col>
      <xdr:colOff>542925</xdr:colOff>
      <xdr:row>529</xdr:row>
      <xdr:rowOff>102019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473678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527</xdr:row>
      <xdr:rowOff>66675</xdr:rowOff>
    </xdr:from>
    <xdr:to>
      <xdr:col>7</xdr:col>
      <xdr:colOff>533400</xdr:colOff>
      <xdr:row>529</xdr:row>
      <xdr:rowOff>121069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473868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527</xdr:row>
      <xdr:rowOff>66675</xdr:rowOff>
    </xdr:from>
    <xdr:to>
      <xdr:col>18</xdr:col>
      <xdr:colOff>533400</xdr:colOff>
      <xdr:row>529</xdr:row>
      <xdr:rowOff>121069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473868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571</xdr:row>
      <xdr:rowOff>104775</xdr:rowOff>
    </xdr:from>
    <xdr:to>
      <xdr:col>7</xdr:col>
      <xdr:colOff>542925</xdr:colOff>
      <xdr:row>573</xdr:row>
      <xdr:rowOff>159169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3833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571</xdr:row>
      <xdr:rowOff>76200</xdr:rowOff>
    </xdr:from>
    <xdr:to>
      <xdr:col>18</xdr:col>
      <xdr:colOff>533400</xdr:colOff>
      <xdr:row>573</xdr:row>
      <xdr:rowOff>130594</xdr:rowOff>
    </xdr:to>
    <xdr:pic>
      <xdr:nvPicPr>
        <xdr:cNvPr id="58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953547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114300</xdr:colOff>
      <xdr:row>650</xdr:row>
      <xdr:rowOff>95250</xdr:rowOff>
    </xdr:from>
    <xdr:ext cx="438150" cy="435394"/>
    <xdr:pic>
      <xdr:nvPicPr>
        <xdr:cNvPr id="71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95250</xdr:colOff>
      <xdr:row>650</xdr:row>
      <xdr:rowOff>85725</xdr:rowOff>
    </xdr:from>
    <xdr:ext cx="438150" cy="435394"/>
    <xdr:pic>
      <xdr:nvPicPr>
        <xdr:cNvPr id="72" name="Рисунок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95183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650</xdr:row>
      <xdr:rowOff>95250</xdr:rowOff>
    </xdr:from>
    <xdr:ext cx="438150" cy="435394"/>
    <xdr:pic>
      <xdr:nvPicPr>
        <xdr:cNvPr id="73" name="Рисунок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650</xdr:row>
      <xdr:rowOff>95250</xdr:rowOff>
    </xdr:from>
    <xdr:ext cx="438150" cy="435394"/>
    <xdr:pic>
      <xdr:nvPicPr>
        <xdr:cNvPr id="74" name="Рисунок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114300</xdr:colOff>
      <xdr:row>650</xdr:row>
      <xdr:rowOff>95250</xdr:rowOff>
    </xdr:from>
    <xdr:ext cx="438150" cy="435394"/>
    <xdr:pic>
      <xdr:nvPicPr>
        <xdr:cNvPr id="75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95250</xdr:colOff>
      <xdr:row>650</xdr:row>
      <xdr:rowOff>85725</xdr:rowOff>
    </xdr:from>
    <xdr:ext cx="438150" cy="435394"/>
    <xdr:pic>
      <xdr:nvPicPr>
        <xdr:cNvPr id="7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95183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650</xdr:row>
      <xdr:rowOff>95250</xdr:rowOff>
    </xdr:from>
    <xdr:ext cx="438150" cy="435394"/>
    <xdr:pic>
      <xdr:nvPicPr>
        <xdr:cNvPr id="7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650</xdr:row>
      <xdr:rowOff>95250</xdr:rowOff>
    </xdr:from>
    <xdr:ext cx="438150" cy="435394"/>
    <xdr:pic>
      <xdr:nvPicPr>
        <xdr:cNvPr id="78" name="Рисунок 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85725</xdr:colOff>
      <xdr:row>690</xdr:row>
      <xdr:rowOff>85725</xdr:rowOff>
    </xdr:from>
    <xdr:ext cx="438150" cy="435394"/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70071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95250</xdr:colOff>
      <xdr:row>690</xdr:row>
      <xdr:rowOff>76200</xdr:rowOff>
    </xdr:from>
    <xdr:ext cx="438150" cy="435394"/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569976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85725</xdr:colOff>
      <xdr:row>690</xdr:row>
      <xdr:rowOff>85725</xdr:rowOff>
    </xdr:from>
    <xdr:ext cx="438150" cy="435394"/>
    <xdr:pic>
      <xdr:nvPicPr>
        <xdr:cNvPr id="59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570071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209550</xdr:colOff>
      <xdr:row>729</xdr:row>
      <xdr:rowOff>628650</xdr:rowOff>
    </xdr:from>
    <xdr:ext cx="438150" cy="457200"/>
    <xdr:pic>
      <xdr:nvPicPr>
        <xdr:cNvPr id="80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43094075"/>
          <a:ext cx="4381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333375</xdr:colOff>
      <xdr:row>729</xdr:row>
      <xdr:rowOff>600075</xdr:rowOff>
    </xdr:from>
    <xdr:ext cx="438150" cy="485775"/>
    <xdr:pic>
      <xdr:nvPicPr>
        <xdr:cNvPr id="83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143065500"/>
          <a:ext cx="438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612</xdr:row>
      <xdr:rowOff>0</xdr:rowOff>
    </xdr:from>
    <xdr:to>
      <xdr:col>7</xdr:col>
      <xdr:colOff>438150</xdr:colOff>
      <xdr:row>614</xdr:row>
      <xdr:rowOff>54394</xdr:rowOff>
    </xdr:to>
    <xdr:pic>
      <xdr:nvPicPr>
        <xdr:cNvPr id="61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238916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612</xdr:row>
      <xdr:rowOff>0</xdr:rowOff>
    </xdr:from>
    <xdr:to>
      <xdr:col>18</xdr:col>
      <xdr:colOff>438150</xdr:colOff>
      <xdr:row>614</xdr:row>
      <xdr:rowOff>54394</xdr:rowOff>
    </xdr:to>
    <xdr:pic>
      <xdr:nvPicPr>
        <xdr:cNvPr id="62" name="Рисунок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1238916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40</xdr:row>
      <xdr:rowOff>104775</xdr:rowOff>
    </xdr:from>
    <xdr:to>
      <xdr:col>7</xdr:col>
      <xdr:colOff>552450</xdr:colOff>
      <xdr:row>42</xdr:row>
      <xdr:rowOff>159169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086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142875</xdr:colOff>
      <xdr:row>40</xdr:row>
      <xdr:rowOff>95250</xdr:rowOff>
    </xdr:from>
    <xdr:to>
      <xdr:col>18</xdr:col>
      <xdr:colOff>581025</xdr:colOff>
      <xdr:row>42</xdr:row>
      <xdr:rowOff>149644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9077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82</xdr:row>
      <xdr:rowOff>95250</xdr:rowOff>
    </xdr:from>
    <xdr:to>
      <xdr:col>18</xdr:col>
      <xdr:colOff>523875</xdr:colOff>
      <xdr:row>84</xdr:row>
      <xdr:rowOff>149644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187737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82</xdr:row>
      <xdr:rowOff>76200</xdr:rowOff>
    </xdr:from>
    <xdr:to>
      <xdr:col>7</xdr:col>
      <xdr:colOff>552450</xdr:colOff>
      <xdr:row>84</xdr:row>
      <xdr:rowOff>130594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87547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125</xdr:row>
      <xdr:rowOff>85725</xdr:rowOff>
    </xdr:from>
    <xdr:to>
      <xdr:col>7</xdr:col>
      <xdr:colOff>542925</xdr:colOff>
      <xdr:row>127</xdr:row>
      <xdr:rowOff>140119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84416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125</xdr:row>
      <xdr:rowOff>95250</xdr:rowOff>
    </xdr:from>
    <xdr:to>
      <xdr:col>18</xdr:col>
      <xdr:colOff>542925</xdr:colOff>
      <xdr:row>127</xdr:row>
      <xdr:rowOff>149644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84511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168</xdr:row>
      <xdr:rowOff>47625</xdr:rowOff>
    </xdr:from>
    <xdr:to>
      <xdr:col>18</xdr:col>
      <xdr:colOff>552450</xdr:colOff>
      <xdr:row>170</xdr:row>
      <xdr:rowOff>102019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380619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168</xdr:row>
      <xdr:rowOff>76200</xdr:rowOff>
    </xdr:from>
    <xdr:to>
      <xdr:col>7</xdr:col>
      <xdr:colOff>523875</xdr:colOff>
      <xdr:row>170</xdr:row>
      <xdr:rowOff>130594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38090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213</xdr:row>
      <xdr:rowOff>95250</xdr:rowOff>
    </xdr:from>
    <xdr:to>
      <xdr:col>7</xdr:col>
      <xdr:colOff>514350</xdr:colOff>
      <xdr:row>215</xdr:row>
      <xdr:rowOff>149644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78059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66675</xdr:colOff>
      <xdr:row>213</xdr:row>
      <xdr:rowOff>85725</xdr:rowOff>
    </xdr:from>
    <xdr:to>
      <xdr:col>18</xdr:col>
      <xdr:colOff>504825</xdr:colOff>
      <xdr:row>215</xdr:row>
      <xdr:rowOff>140119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477964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255</xdr:row>
      <xdr:rowOff>47625</xdr:rowOff>
    </xdr:from>
    <xdr:to>
      <xdr:col>18</xdr:col>
      <xdr:colOff>523875</xdr:colOff>
      <xdr:row>257</xdr:row>
      <xdr:rowOff>102019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574548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255</xdr:row>
      <xdr:rowOff>76200</xdr:rowOff>
    </xdr:from>
    <xdr:to>
      <xdr:col>7</xdr:col>
      <xdr:colOff>514350</xdr:colOff>
      <xdr:row>257</xdr:row>
      <xdr:rowOff>130594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57483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297</xdr:row>
      <xdr:rowOff>85725</xdr:rowOff>
    </xdr:from>
    <xdr:to>
      <xdr:col>7</xdr:col>
      <xdr:colOff>542925</xdr:colOff>
      <xdr:row>299</xdr:row>
      <xdr:rowOff>140119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81559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297</xdr:row>
      <xdr:rowOff>95250</xdr:rowOff>
    </xdr:from>
    <xdr:to>
      <xdr:col>18</xdr:col>
      <xdr:colOff>542925</xdr:colOff>
      <xdr:row>299</xdr:row>
      <xdr:rowOff>149644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28165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339</xdr:row>
      <xdr:rowOff>47625</xdr:rowOff>
    </xdr:from>
    <xdr:to>
      <xdr:col>18</xdr:col>
      <xdr:colOff>523875</xdr:colOff>
      <xdr:row>341</xdr:row>
      <xdr:rowOff>102019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566261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339</xdr:row>
      <xdr:rowOff>76200</xdr:rowOff>
    </xdr:from>
    <xdr:to>
      <xdr:col>7</xdr:col>
      <xdr:colOff>514350</xdr:colOff>
      <xdr:row>341</xdr:row>
      <xdr:rowOff>130594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66547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37</xdr:row>
      <xdr:rowOff>85725</xdr:rowOff>
    </xdr:from>
    <xdr:to>
      <xdr:col>7</xdr:col>
      <xdr:colOff>533400</xdr:colOff>
      <xdr:row>39</xdr:row>
      <xdr:rowOff>140119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9115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37</xdr:row>
      <xdr:rowOff>66675</xdr:rowOff>
    </xdr:from>
    <xdr:to>
      <xdr:col>18</xdr:col>
      <xdr:colOff>533400</xdr:colOff>
      <xdr:row>39</xdr:row>
      <xdr:rowOff>121069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9096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75</xdr:row>
      <xdr:rowOff>76200</xdr:rowOff>
    </xdr:from>
    <xdr:to>
      <xdr:col>18</xdr:col>
      <xdr:colOff>533400</xdr:colOff>
      <xdr:row>77</xdr:row>
      <xdr:rowOff>130594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87642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75</xdr:row>
      <xdr:rowOff>95250</xdr:rowOff>
    </xdr:from>
    <xdr:to>
      <xdr:col>7</xdr:col>
      <xdr:colOff>523875</xdr:colOff>
      <xdr:row>77</xdr:row>
      <xdr:rowOff>149644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8783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118</xdr:row>
      <xdr:rowOff>76200</xdr:rowOff>
    </xdr:from>
    <xdr:to>
      <xdr:col>7</xdr:col>
      <xdr:colOff>542925</xdr:colOff>
      <xdr:row>120</xdr:row>
      <xdr:rowOff>130594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84321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118</xdr:row>
      <xdr:rowOff>66675</xdr:rowOff>
    </xdr:from>
    <xdr:to>
      <xdr:col>18</xdr:col>
      <xdr:colOff>523875</xdr:colOff>
      <xdr:row>120</xdr:row>
      <xdr:rowOff>121069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284226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161</xdr:row>
      <xdr:rowOff>85725</xdr:rowOff>
    </xdr:from>
    <xdr:to>
      <xdr:col>18</xdr:col>
      <xdr:colOff>533400</xdr:colOff>
      <xdr:row>163</xdr:row>
      <xdr:rowOff>140119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81095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161</xdr:row>
      <xdr:rowOff>66675</xdr:rowOff>
    </xdr:from>
    <xdr:to>
      <xdr:col>7</xdr:col>
      <xdr:colOff>514350</xdr:colOff>
      <xdr:row>163</xdr:row>
      <xdr:rowOff>121069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38090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206</xdr:row>
      <xdr:rowOff>76200</xdr:rowOff>
    </xdr:from>
    <xdr:to>
      <xdr:col>7</xdr:col>
      <xdr:colOff>552450</xdr:colOff>
      <xdr:row>208</xdr:row>
      <xdr:rowOff>130594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726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206</xdr:row>
      <xdr:rowOff>66675</xdr:rowOff>
    </xdr:from>
    <xdr:to>
      <xdr:col>18</xdr:col>
      <xdr:colOff>542925</xdr:colOff>
      <xdr:row>208</xdr:row>
      <xdr:rowOff>121069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476631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249</xdr:row>
      <xdr:rowOff>76200</xdr:rowOff>
    </xdr:from>
    <xdr:to>
      <xdr:col>7</xdr:col>
      <xdr:colOff>552450</xdr:colOff>
      <xdr:row>251</xdr:row>
      <xdr:rowOff>130594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71595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294</xdr:row>
      <xdr:rowOff>85725</xdr:rowOff>
    </xdr:from>
    <xdr:to>
      <xdr:col>7</xdr:col>
      <xdr:colOff>542925</xdr:colOff>
      <xdr:row>296</xdr:row>
      <xdr:rowOff>140119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69036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57150</xdr:colOff>
      <xdr:row>294</xdr:row>
      <xdr:rowOff>66675</xdr:rowOff>
    </xdr:from>
    <xdr:to>
      <xdr:col>18</xdr:col>
      <xdr:colOff>495300</xdr:colOff>
      <xdr:row>296</xdr:row>
      <xdr:rowOff>121069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668845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339</xdr:row>
      <xdr:rowOff>85725</xdr:rowOff>
    </xdr:from>
    <xdr:to>
      <xdr:col>7</xdr:col>
      <xdr:colOff>542925</xdr:colOff>
      <xdr:row>341</xdr:row>
      <xdr:rowOff>140119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64571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339</xdr:row>
      <xdr:rowOff>85725</xdr:rowOff>
    </xdr:from>
    <xdr:to>
      <xdr:col>18</xdr:col>
      <xdr:colOff>542925</xdr:colOff>
      <xdr:row>341</xdr:row>
      <xdr:rowOff>140119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764571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383</xdr:row>
      <xdr:rowOff>66675</xdr:rowOff>
    </xdr:from>
    <xdr:to>
      <xdr:col>18</xdr:col>
      <xdr:colOff>523875</xdr:colOff>
      <xdr:row>385</xdr:row>
      <xdr:rowOff>121069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860298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383</xdr:row>
      <xdr:rowOff>95250</xdr:rowOff>
    </xdr:from>
    <xdr:to>
      <xdr:col>7</xdr:col>
      <xdr:colOff>581025</xdr:colOff>
      <xdr:row>385</xdr:row>
      <xdr:rowOff>149644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6392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428</xdr:row>
      <xdr:rowOff>66675</xdr:rowOff>
    </xdr:from>
    <xdr:to>
      <xdr:col>18</xdr:col>
      <xdr:colOff>552450</xdr:colOff>
      <xdr:row>430</xdr:row>
      <xdr:rowOff>121069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1051941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428</xdr:row>
      <xdr:rowOff>76200</xdr:rowOff>
    </xdr:from>
    <xdr:to>
      <xdr:col>7</xdr:col>
      <xdr:colOff>504825</xdr:colOff>
      <xdr:row>430</xdr:row>
      <xdr:rowOff>130594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052036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383</xdr:row>
      <xdr:rowOff>66675</xdr:rowOff>
    </xdr:from>
    <xdr:to>
      <xdr:col>18</xdr:col>
      <xdr:colOff>523875</xdr:colOff>
      <xdr:row>385</xdr:row>
      <xdr:rowOff>121069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677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249</xdr:row>
      <xdr:rowOff>76200</xdr:rowOff>
    </xdr:from>
    <xdr:to>
      <xdr:col>18</xdr:col>
      <xdr:colOff>552450</xdr:colOff>
      <xdr:row>251</xdr:row>
      <xdr:rowOff>130594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570071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466</xdr:row>
      <xdr:rowOff>76200</xdr:rowOff>
    </xdr:from>
    <xdr:to>
      <xdr:col>18</xdr:col>
      <xdr:colOff>533400</xdr:colOff>
      <xdr:row>468</xdr:row>
      <xdr:rowOff>130594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87261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466</xdr:row>
      <xdr:rowOff>95250</xdr:rowOff>
    </xdr:from>
    <xdr:to>
      <xdr:col>7</xdr:col>
      <xdr:colOff>523875</xdr:colOff>
      <xdr:row>468</xdr:row>
      <xdr:rowOff>149644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87452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114300</xdr:colOff>
      <xdr:row>511</xdr:row>
      <xdr:rowOff>66675</xdr:rowOff>
    </xdr:from>
    <xdr:ext cx="438150" cy="435394"/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953071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114300</xdr:colOff>
      <xdr:row>511</xdr:row>
      <xdr:rowOff>66675</xdr:rowOff>
    </xdr:from>
    <xdr:ext cx="438150" cy="435394"/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953071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66675</xdr:colOff>
      <xdr:row>511</xdr:row>
      <xdr:rowOff>76200</xdr:rowOff>
    </xdr:from>
    <xdr:ext cx="438150" cy="435394"/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953166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36</xdr:row>
      <xdr:rowOff>76200</xdr:rowOff>
    </xdr:from>
    <xdr:to>
      <xdr:col>7</xdr:col>
      <xdr:colOff>533400</xdr:colOff>
      <xdr:row>38</xdr:row>
      <xdr:rowOff>130594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9077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36</xdr:row>
      <xdr:rowOff>76200</xdr:rowOff>
    </xdr:from>
    <xdr:to>
      <xdr:col>18</xdr:col>
      <xdr:colOff>523875</xdr:colOff>
      <xdr:row>38</xdr:row>
      <xdr:rowOff>130594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9077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122</xdr:row>
      <xdr:rowOff>76200</xdr:rowOff>
    </xdr:from>
    <xdr:to>
      <xdr:col>18</xdr:col>
      <xdr:colOff>542925</xdr:colOff>
      <xdr:row>124</xdr:row>
      <xdr:rowOff>130594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82225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122</xdr:row>
      <xdr:rowOff>76200</xdr:rowOff>
    </xdr:from>
    <xdr:to>
      <xdr:col>7</xdr:col>
      <xdr:colOff>552450</xdr:colOff>
      <xdr:row>124</xdr:row>
      <xdr:rowOff>130594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282225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206</xdr:row>
      <xdr:rowOff>66675</xdr:rowOff>
    </xdr:from>
    <xdr:to>
      <xdr:col>18</xdr:col>
      <xdr:colOff>542925</xdr:colOff>
      <xdr:row>208</xdr:row>
      <xdr:rowOff>121069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47358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206</xdr:row>
      <xdr:rowOff>66675</xdr:rowOff>
    </xdr:from>
    <xdr:to>
      <xdr:col>7</xdr:col>
      <xdr:colOff>542925</xdr:colOff>
      <xdr:row>208</xdr:row>
      <xdr:rowOff>121069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7358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290</xdr:row>
      <xdr:rowOff>95250</xdr:rowOff>
    </xdr:from>
    <xdr:to>
      <xdr:col>7</xdr:col>
      <xdr:colOff>533400</xdr:colOff>
      <xdr:row>292</xdr:row>
      <xdr:rowOff>149644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65416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66675</xdr:colOff>
      <xdr:row>290</xdr:row>
      <xdr:rowOff>76200</xdr:rowOff>
    </xdr:from>
    <xdr:to>
      <xdr:col>18</xdr:col>
      <xdr:colOff>504825</xdr:colOff>
      <xdr:row>292</xdr:row>
      <xdr:rowOff>130594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665226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374</xdr:row>
      <xdr:rowOff>95250</xdr:rowOff>
    </xdr:from>
    <xdr:to>
      <xdr:col>7</xdr:col>
      <xdr:colOff>523875</xdr:colOff>
      <xdr:row>376</xdr:row>
      <xdr:rowOff>149644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856869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374</xdr:row>
      <xdr:rowOff>85725</xdr:rowOff>
    </xdr:from>
    <xdr:to>
      <xdr:col>18</xdr:col>
      <xdr:colOff>542925</xdr:colOff>
      <xdr:row>376</xdr:row>
      <xdr:rowOff>140119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85677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416</xdr:row>
      <xdr:rowOff>95250</xdr:rowOff>
    </xdr:from>
    <xdr:to>
      <xdr:col>7</xdr:col>
      <xdr:colOff>514350</xdr:colOff>
      <xdr:row>418</xdr:row>
      <xdr:rowOff>149644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952785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57150</xdr:colOff>
      <xdr:row>416</xdr:row>
      <xdr:rowOff>85725</xdr:rowOff>
    </xdr:from>
    <xdr:to>
      <xdr:col>18</xdr:col>
      <xdr:colOff>495300</xdr:colOff>
      <xdr:row>418</xdr:row>
      <xdr:rowOff>140119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952690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374</xdr:row>
      <xdr:rowOff>95250</xdr:rowOff>
    </xdr:from>
    <xdr:to>
      <xdr:col>18</xdr:col>
      <xdr:colOff>523875</xdr:colOff>
      <xdr:row>376</xdr:row>
      <xdr:rowOff>149644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56202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416</xdr:row>
      <xdr:rowOff>95250</xdr:rowOff>
    </xdr:from>
    <xdr:to>
      <xdr:col>18</xdr:col>
      <xdr:colOff>514350</xdr:colOff>
      <xdr:row>418</xdr:row>
      <xdr:rowOff>149644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52119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546</xdr:row>
      <xdr:rowOff>95250</xdr:rowOff>
    </xdr:from>
    <xdr:to>
      <xdr:col>7</xdr:col>
      <xdr:colOff>523875</xdr:colOff>
      <xdr:row>548</xdr:row>
      <xdr:rowOff>149644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143476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546</xdr:row>
      <xdr:rowOff>95250</xdr:rowOff>
    </xdr:from>
    <xdr:to>
      <xdr:col>18</xdr:col>
      <xdr:colOff>523875</xdr:colOff>
      <xdr:row>548</xdr:row>
      <xdr:rowOff>149644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143476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546</xdr:row>
      <xdr:rowOff>95250</xdr:rowOff>
    </xdr:from>
    <xdr:to>
      <xdr:col>18</xdr:col>
      <xdr:colOff>523875</xdr:colOff>
      <xdr:row>548</xdr:row>
      <xdr:rowOff>149644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143476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95250</xdr:colOff>
      <xdr:row>36</xdr:row>
      <xdr:rowOff>76200</xdr:rowOff>
    </xdr:from>
    <xdr:ext cx="438150" cy="435394"/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9086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114300</xdr:colOff>
      <xdr:row>582</xdr:row>
      <xdr:rowOff>95250</xdr:rowOff>
    </xdr:from>
    <xdr:ext cx="438150" cy="435394"/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114300</xdr:colOff>
      <xdr:row>582</xdr:row>
      <xdr:rowOff>95250</xdr:rowOff>
    </xdr:from>
    <xdr:ext cx="438150" cy="435394"/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1928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76200</xdr:colOff>
      <xdr:row>79</xdr:row>
      <xdr:rowOff>9525</xdr:rowOff>
    </xdr:from>
    <xdr:to>
      <xdr:col>7</xdr:col>
      <xdr:colOff>514350</xdr:colOff>
      <xdr:row>81</xdr:row>
      <xdr:rowOff>63919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8621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79</xdr:row>
      <xdr:rowOff>47625</xdr:rowOff>
    </xdr:from>
    <xdr:to>
      <xdr:col>18</xdr:col>
      <xdr:colOff>514350</xdr:colOff>
      <xdr:row>81</xdr:row>
      <xdr:rowOff>102019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18659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164</xdr:row>
      <xdr:rowOff>142875</xdr:rowOff>
    </xdr:from>
    <xdr:to>
      <xdr:col>7</xdr:col>
      <xdr:colOff>466725</xdr:colOff>
      <xdr:row>166</xdr:row>
      <xdr:rowOff>54394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78333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47625</xdr:colOff>
      <xdr:row>164</xdr:row>
      <xdr:rowOff>152400</xdr:rowOff>
    </xdr:from>
    <xdr:to>
      <xdr:col>18</xdr:col>
      <xdr:colOff>485775</xdr:colOff>
      <xdr:row>166</xdr:row>
      <xdr:rowOff>63919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378428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</xdr:colOff>
      <xdr:row>248</xdr:row>
      <xdr:rowOff>38100</xdr:rowOff>
    </xdr:from>
    <xdr:to>
      <xdr:col>7</xdr:col>
      <xdr:colOff>457200</xdr:colOff>
      <xdr:row>250</xdr:row>
      <xdr:rowOff>92494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569976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47625</xdr:colOff>
      <xdr:row>248</xdr:row>
      <xdr:rowOff>57150</xdr:rowOff>
    </xdr:from>
    <xdr:to>
      <xdr:col>18</xdr:col>
      <xdr:colOff>485775</xdr:colOff>
      <xdr:row>250</xdr:row>
      <xdr:rowOff>111544</xdr:rowOff>
    </xdr:to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570166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331</xdr:row>
      <xdr:rowOff>142875</xdr:rowOff>
    </xdr:from>
    <xdr:to>
      <xdr:col>7</xdr:col>
      <xdr:colOff>476250</xdr:colOff>
      <xdr:row>334</xdr:row>
      <xdr:rowOff>6769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61809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332</xdr:row>
      <xdr:rowOff>0</xdr:rowOff>
    </xdr:from>
    <xdr:to>
      <xdr:col>18</xdr:col>
      <xdr:colOff>438150</xdr:colOff>
      <xdr:row>334</xdr:row>
      <xdr:rowOff>54394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5" y="762285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85725</xdr:colOff>
      <xdr:row>38</xdr:row>
      <xdr:rowOff>85725</xdr:rowOff>
    </xdr:from>
    <xdr:to>
      <xdr:col>29</xdr:col>
      <xdr:colOff>523875</xdr:colOff>
      <xdr:row>40</xdr:row>
      <xdr:rowOff>140119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0" y="9115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95250</xdr:colOff>
      <xdr:row>80</xdr:row>
      <xdr:rowOff>76200</xdr:rowOff>
    </xdr:from>
    <xdr:to>
      <xdr:col>29</xdr:col>
      <xdr:colOff>533400</xdr:colOff>
      <xdr:row>82</xdr:row>
      <xdr:rowOff>130594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2325" y="187166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80</xdr:row>
      <xdr:rowOff>85725</xdr:rowOff>
    </xdr:from>
    <xdr:to>
      <xdr:col>18</xdr:col>
      <xdr:colOff>533400</xdr:colOff>
      <xdr:row>82</xdr:row>
      <xdr:rowOff>140119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87261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80</xdr:row>
      <xdr:rowOff>95250</xdr:rowOff>
    </xdr:from>
    <xdr:to>
      <xdr:col>7</xdr:col>
      <xdr:colOff>533400</xdr:colOff>
      <xdr:row>82</xdr:row>
      <xdr:rowOff>149644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87356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125</xdr:row>
      <xdr:rowOff>57150</xdr:rowOff>
    </xdr:from>
    <xdr:to>
      <xdr:col>7</xdr:col>
      <xdr:colOff>514350</xdr:colOff>
      <xdr:row>127</xdr:row>
      <xdr:rowOff>111544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37690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166</xdr:row>
      <xdr:rowOff>85725</xdr:rowOff>
    </xdr:from>
    <xdr:to>
      <xdr:col>7</xdr:col>
      <xdr:colOff>533400</xdr:colOff>
      <xdr:row>168</xdr:row>
      <xdr:rowOff>140119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7121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209</xdr:row>
      <xdr:rowOff>95250</xdr:rowOff>
    </xdr:from>
    <xdr:to>
      <xdr:col>7</xdr:col>
      <xdr:colOff>533400</xdr:colOff>
      <xdr:row>211</xdr:row>
      <xdr:rowOff>149644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68274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252</xdr:row>
      <xdr:rowOff>76200</xdr:rowOff>
    </xdr:from>
    <xdr:to>
      <xdr:col>7</xdr:col>
      <xdr:colOff>504825</xdr:colOff>
      <xdr:row>254</xdr:row>
      <xdr:rowOff>130594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764190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85725</xdr:colOff>
      <xdr:row>38</xdr:row>
      <xdr:rowOff>85725</xdr:rowOff>
    </xdr:from>
    <xdr:to>
      <xdr:col>40</xdr:col>
      <xdr:colOff>523875</xdr:colOff>
      <xdr:row>40</xdr:row>
      <xdr:rowOff>140119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0" y="9115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95250</xdr:colOff>
      <xdr:row>80</xdr:row>
      <xdr:rowOff>76200</xdr:rowOff>
    </xdr:from>
    <xdr:to>
      <xdr:col>40</xdr:col>
      <xdr:colOff>533400</xdr:colOff>
      <xdr:row>82</xdr:row>
      <xdr:rowOff>130594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2325" y="187166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252</xdr:row>
      <xdr:rowOff>76200</xdr:rowOff>
    </xdr:from>
    <xdr:to>
      <xdr:col>7</xdr:col>
      <xdr:colOff>514350</xdr:colOff>
      <xdr:row>254</xdr:row>
      <xdr:rowOff>130594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666559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252</xdr:row>
      <xdr:rowOff>76200</xdr:rowOff>
    </xdr:from>
    <xdr:to>
      <xdr:col>7</xdr:col>
      <xdr:colOff>504825</xdr:colOff>
      <xdr:row>254</xdr:row>
      <xdr:rowOff>130594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666559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125</xdr:row>
      <xdr:rowOff>47625</xdr:rowOff>
    </xdr:from>
    <xdr:to>
      <xdr:col>18</xdr:col>
      <xdr:colOff>533400</xdr:colOff>
      <xdr:row>127</xdr:row>
      <xdr:rowOff>102019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77190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166</xdr:row>
      <xdr:rowOff>85725</xdr:rowOff>
    </xdr:from>
    <xdr:to>
      <xdr:col>18</xdr:col>
      <xdr:colOff>533400</xdr:colOff>
      <xdr:row>168</xdr:row>
      <xdr:rowOff>140119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71963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209</xdr:row>
      <xdr:rowOff>95250</xdr:rowOff>
    </xdr:from>
    <xdr:to>
      <xdr:col>18</xdr:col>
      <xdr:colOff>533400</xdr:colOff>
      <xdr:row>211</xdr:row>
      <xdr:rowOff>149644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73011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38</xdr:row>
      <xdr:rowOff>85725</xdr:rowOff>
    </xdr:from>
    <xdr:to>
      <xdr:col>7</xdr:col>
      <xdr:colOff>523875</xdr:colOff>
      <xdr:row>40</xdr:row>
      <xdr:rowOff>140119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5" y="9115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38</xdr:row>
      <xdr:rowOff>85725</xdr:rowOff>
    </xdr:from>
    <xdr:to>
      <xdr:col>18</xdr:col>
      <xdr:colOff>523875</xdr:colOff>
      <xdr:row>40</xdr:row>
      <xdr:rowOff>140119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61275" y="9115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85725</xdr:colOff>
      <xdr:row>38</xdr:row>
      <xdr:rowOff>85725</xdr:rowOff>
    </xdr:from>
    <xdr:to>
      <xdr:col>29</xdr:col>
      <xdr:colOff>523875</xdr:colOff>
      <xdr:row>40</xdr:row>
      <xdr:rowOff>140119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65150" y="91154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85725</xdr:colOff>
      <xdr:row>38</xdr:row>
      <xdr:rowOff>85725</xdr:rowOff>
    </xdr:from>
    <xdr:to>
      <xdr:col>18</xdr:col>
      <xdr:colOff>523875</xdr:colOff>
      <xdr:row>40</xdr:row>
      <xdr:rowOff>140119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85725</xdr:colOff>
      <xdr:row>38</xdr:row>
      <xdr:rowOff>85725</xdr:rowOff>
    </xdr:from>
    <xdr:to>
      <xdr:col>29</xdr:col>
      <xdr:colOff>523875</xdr:colOff>
      <xdr:row>40</xdr:row>
      <xdr:rowOff>140119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85725</xdr:colOff>
      <xdr:row>38</xdr:row>
      <xdr:rowOff>85725</xdr:rowOff>
    </xdr:from>
    <xdr:to>
      <xdr:col>29</xdr:col>
      <xdr:colOff>523875</xdr:colOff>
      <xdr:row>40</xdr:row>
      <xdr:rowOff>140119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85725</xdr:colOff>
      <xdr:row>38</xdr:row>
      <xdr:rowOff>85725</xdr:rowOff>
    </xdr:from>
    <xdr:to>
      <xdr:col>40</xdr:col>
      <xdr:colOff>523875</xdr:colOff>
      <xdr:row>40</xdr:row>
      <xdr:rowOff>140119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85725</xdr:colOff>
      <xdr:row>38</xdr:row>
      <xdr:rowOff>85725</xdr:rowOff>
    </xdr:from>
    <xdr:to>
      <xdr:col>40</xdr:col>
      <xdr:colOff>523875</xdr:colOff>
      <xdr:row>40</xdr:row>
      <xdr:rowOff>140119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85725</xdr:colOff>
      <xdr:row>38</xdr:row>
      <xdr:rowOff>85725</xdr:rowOff>
    </xdr:from>
    <xdr:to>
      <xdr:col>40</xdr:col>
      <xdr:colOff>523875</xdr:colOff>
      <xdr:row>40</xdr:row>
      <xdr:rowOff>140119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85725</xdr:colOff>
      <xdr:row>38</xdr:row>
      <xdr:rowOff>85725</xdr:rowOff>
    </xdr:from>
    <xdr:to>
      <xdr:col>40</xdr:col>
      <xdr:colOff>523875</xdr:colOff>
      <xdr:row>40</xdr:row>
      <xdr:rowOff>140119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9025" y="9134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80</xdr:row>
      <xdr:rowOff>95250</xdr:rowOff>
    </xdr:from>
    <xdr:to>
      <xdr:col>18</xdr:col>
      <xdr:colOff>533400</xdr:colOff>
      <xdr:row>82</xdr:row>
      <xdr:rowOff>149644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87071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95250</xdr:colOff>
      <xdr:row>80</xdr:row>
      <xdr:rowOff>85725</xdr:rowOff>
    </xdr:from>
    <xdr:to>
      <xdr:col>29</xdr:col>
      <xdr:colOff>533400</xdr:colOff>
      <xdr:row>82</xdr:row>
      <xdr:rowOff>140119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86975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95250</xdr:colOff>
      <xdr:row>80</xdr:row>
      <xdr:rowOff>95250</xdr:rowOff>
    </xdr:from>
    <xdr:to>
      <xdr:col>29</xdr:col>
      <xdr:colOff>533400</xdr:colOff>
      <xdr:row>82</xdr:row>
      <xdr:rowOff>149644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87071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95250</xdr:colOff>
      <xdr:row>80</xdr:row>
      <xdr:rowOff>76200</xdr:rowOff>
    </xdr:from>
    <xdr:to>
      <xdr:col>40</xdr:col>
      <xdr:colOff>533400</xdr:colOff>
      <xdr:row>82</xdr:row>
      <xdr:rowOff>130594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86880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95250</xdr:colOff>
      <xdr:row>80</xdr:row>
      <xdr:rowOff>85725</xdr:rowOff>
    </xdr:from>
    <xdr:to>
      <xdr:col>40</xdr:col>
      <xdr:colOff>533400</xdr:colOff>
      <xdr:row>82</xdr:row>
      <xdr:rowOff>140119</xdr:rowOff>
    </xdr:to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86975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95250</xdr:colOff>
      <xdr:row>80</xdr:row>
      <xdr:rowOff>95250</xdr:rowOff>
    </xdr:from>
    <xdr:to>
      <xdr:col>40</xdr:col>
      <xdr:colOff>533400</xdr:colOff>
      <xdr:row>82</xdr:row>
      <xdr:rowOff>149644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87071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66675</xdr:colOff>
      <xdr:row>252</xdr:row>
      <xdr:rowOff>76200</xdr:rowOff>
    </xdr:from>
    <xdr:ext cx="438150" cy="435394"/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57083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76200</xdr:colOff>
      <xdr:row>252</xdr:row>
      <xdr:rowOff>76200</xdr:rowOff>
    </xdr:from>
    <xdr:ext cx="438150" cy="435394"/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57083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66675</xdr:colOff>
      <xdr:row>252</xdr:row>
      <xdr:rowOff>76200</xdr:rowOff>
    </xdr:from>
    <xdr:ext cx="438150" cy="435394"/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5708332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95250</xdr:colOff>
      <xdr:row>296</xdr:row>
      <xdr:rowOff>85725</xdr:rowOff>
    </xdr:from>
    <xdr:to>
      <xdr:col>7</xdr:col>
      <xdr:colOff>533400</xdr:colOff>
      <xdr:row>298</xdr:row>
      <xdr:rowOff>114300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6741675"/>
          <a:ext cx="4381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296</xdr:row>
      <xdr:rowOff>76200</xdr:rowOff>
    </xdr:from>
    <xdr:to>
      <xdr:col>18</xdr:col>
      <xdr:colOff>514350</xdr:colOff>
      <xdr:row>298</xdr:row>
      <xdr:rowOff>123826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6732150"/>
          <a:ext cx="438150" cy="42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341</xdr:row>
      <xdr:rowOff>104775</xdr:rowOff>
    </xdr:from>
    <xdr:to>
      <xdr:col>7</xdr:col>
      <xdr:colOff>533400</xdr:colOff>
      <xdr:row>343</xdr:row>
      <xdr:rowOff>152400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6342875"/>
          <a:ext cx="4381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51</xdr:col>
      <xdr:colOff>95250</xdr:colOff>
      <xdr:row>80</xdr:row>
      <xdr:rowOff>76200</xdr:rowOff>
    </xdr:from>
    <xdr:ext cx="438150" cy="435394"/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0300" y="186880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</xdr:col>
      <xdr:colOff>95250</xdr:colOff>
      <xdr:row>80</xdr:row>
      <xdr:rowOff>76200</xdr:rowOff>
    </xdr:from>
    <xdr:ext cx="438150" cy="435394"/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0300" y="186880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</xdr:col>
      <xdr:colOff>95250</xdr:colOff>
      <xdr:row>80</xdr:row>
      <xdr:rowOff>85725</xdr:rowOff>
    </xdr:from>
    <xdr:ext cx="438150" cy="435394"/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0300" y="186975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</xdr:col>
      <xdr:colOff>95250</xdr:colOff>
      <xdr:row>80</xdr:row>
      <xdr:rowOff>95250</xdr:rowOff>
    </xdr:from>
    <xdr:ext cx="438150" cy="435394"/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0300" y="1870710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95250</xdr:colOff>
      <xdr:row>380</xdr:row>
      <xdr:rowOff>104775</xdr:rowOff>
    </xdr:from>
    <xdr:ext cx="438150" cy="428625"/>
    <xdr:pic>
      <xdr:nvPicPr>
        <xdr:cNvPr id="54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6342875"/>
          <a:ext cx="4381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95250</xdr:colOff>
      <xdr:row>209</xdr:row>
      <xdr:rowOff>95250</xdr:rowOff>
    </xdr:from>
    <xdr:ext cx="438150" cy="435394"/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47491650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85</xdr:row>
      <xdr:rowOff>95250</xdr:rowOff>
    </xdr:from>
    <xdr:to>
      <xdr:col>7</xdr:col>
      <xdr:colOff>523875</xdr:colOff>
      <xdr:row>87</xdr:row>
      <xdr:rowOff>149644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8659475"/>
          <a:ext cx="438150" cy="435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6"/>
  <sheetViews>
    <sheetView workbookViewId="0">
      <selection activeCell="G9" sqref="G9"/>
    </sheetView>
  </sheetViews>
  <sheetFormatPr defaultRowHeight="15" x14ac:dyDescent="0.25"/>
  <cols>
    <col min="2" max="2" width="27.42578125" customWidth="1"/>
    <col min="3" max="3" width="18.42578125" customWidth="1"/>
    <col min="4" max="4" width="19.140625" customWidth="1"/>
    <col min="5" max="5" width="18.5703125" customWidth="1"/>
  </cols>
  <sheetData>
    <row r="4" spans="2:10" ht="30" customHeight="1" x14ac:dyDescent="0.25">
      <c r="B4" s="16" t="s">
        <v>140</v>
      </c>
      <c r="C4" s="21" t="s">
        <v>141</v>
      </c>
      <c r="D4" s="17" t="s">
        <v>142</v>
      </c>
    </row>
    <row r="5" spans="2:10" ht="27" customHeight="1" x14ac:dyDescent="0.25"/>
    <row r="6" spans="2:10" ht="45" x14ac:dyDescent="0.25">
      <c r="B6" s="17" t="s">
        <v>143</v>
      </c>
      <c r="C6" s="18" t="s">
        <v>365</v>
      </c>
      <c r="D6" s="19" t="s">
        <v>144</v>
      </c>
      <c r="E6" s="20" t="s">
        <v>145</v>
      </c>
      <c r="G6" s="61"/>
      <c r="H6" s="61"/>
      <c r="I6" s="61"/>
      <c r="J6" s="61"/>
    </row>
    <row r="7" spans="2:10" ht="26.25" customHeight="1" x14ac:dyDescent="0.25"/>
    <row r="8" spans="2:10" ht="73.5" customHeight="1" x14ac:dyDescent="0.25">
      <c r="B8" s="62" t="s">
        <v>345</v>
      </c>
      <c r="C8" s="18" t="s">
        <v>346</v>
      </c>
      <c r="D8" s="28" t="s">
        <v>348</v>
      </c>
    </row>
    <row r="9" spans="2:10" ht="50.25" customHeight="1" x14ac:dyDescent="0.25">
      <c r="B9" s="62"/>
      <c r="C9" s="29" t="s">
        <v>347</v>
      </c>
      <c r="D9" s="30" t="s">
        <v>349</v>
      </c>
    </row>
    <row r="13" spans="2:10" x14ac:dyDescent="0.25">
      <c r="B13" t="s">
        <v>376</v>
      </c>
    </row>
    <row r="15" spans="2:10" x14ac:dyDescent="0.25">
      <c r="B15" t="s">
        <v>377</v>
      </c>
    </row>
    <row r="16" spans="2:10" x14ac:dyDescent="0.25">
      <c r="B16" t="s">
        <v>378</v>
      </c>
    </row>
  </sheetData>
  <mergeCells count="2">
    <mergeCell ref="G6:J6"/>
    <mergeCell ref="B8:B9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341"/>
  <sheetViews>
    <sheetView view="pageLayout" topLeftCell="A302" workbookViewId="0">
      <selection activeCell="L321" sqref="L321:P321"/>
    </sheetView>
  </sheetViews>
  <sheetFormatPr defaultRowHeight="15" x14ac:dyDescent="0.25"/>
  <cols>
    <col min="8" max="8" width="8.28515625" customWidth="1"/>
    <col min="11" max="11" width="7.85546875" customWidth="1"/>
    <col min="19" max="19" width="8.7109375" customWidth="1"/>
    <col min="22" max="22" width="7.42578125" customWidth="1"/>
  </cols>
  <sheetData>
    <row r="1" spans="1:22" ht="12.75" customHeight="1" x14ac:dyDescent="0.25">
      <c r="A1" s="6"/>
      <c r="G1" s="1"/>
      <c r="H1" s="103"/>
      <c r="I1" s="103"/>
      <c r="J1" s="103" t="s">
        <v>0</v>
      </c>
      <c r="K1" s="103"/>
      <c r="L1" s="9"/>
      <c r="R1" s="1"/>
      <c r="S1" s="103"/>
      <c r="T1" s="103"/>
      <c r="U1" s="103" t="s">
        <v>0</v>
      </c>
      <c r="V1" s="103"/>
    </row>
    <row r="2" spans="1:22" ht="12.75" customHeight="1" x14ac:dyDescent="0.25">
      <c r="H2" s="103"/>
      <c r="I2" s="103"/>
      <c r="J2" s="103" t="s">
        <v>632</v>
      </c>
      <c r="K2" s="103"/>
      <c r="S2" s="103"/>
      <c r="T2" s="103"/>
      <c r="U2" s="103" t="s">
        <v>632</v>
      </c>
      <c r="V2" s="103"/>
    </row>
    <row r="3" spans="1:22" ht="17.25" customHeight="1" x14ac:dyDescent="0.25">
      <c r="G3" s="3"/>
      <c r="H3" s="104" t="s">
        <v>633</v>
      </c>
      <c r="I3" s="104"/>
      <c r="J3" s="104"/>
      <c r="K3" s="104"/>
      <c r="R3" s="3"/>
      <c r="S3" s="104" t="s">
        <v>633</v>
      </c>
      <c r="T3" s="104"/>
      <c r="U3" s="104"/>
      <c r="V3" s="104"/>
    </row>
    <row r="4" spans="1:22" ht="21.75" customHeight="1" x14ac:dyDescent="0.25">
      <c r="G4" s="3"/>
      <c r="H4" s="94" t="s">
        <v>1</v>
      </c>
      <c r="I4" s="94"/>
      <c r="J4" s="94"/>
      <c r="K4" s="94"/>
      <c r="R4" s="3"/>
      <c r="S4" s="94" t="s">
        <v>1</v>
      </c>
      <c r="T4" s="94"/>
      <c r="U4" s="94"/>
      <c r="V4" s="94"/>
    </row>
    <row r="5" spans="1:22" ht="19.5" customHeight="1" x14ac:dyDescent="0.25">
      <c r="G5" s="3"/>
      <c r="H5" s="94" t="s">
        <v>2</v>
      </c>
      <c r="I5" s="94"/>
      <c r="J5" s="94"/>
      <c r="K5" s="94"/>
      <c r="R5" s="3"/>
      <c r="S5" s="94" t="s">
        <v>2</v>
      </c>
      <c r="T5" s="94"/>
      <c r="U5" s="94"/>
      <c r="V5" s="94"/>
    </row>
    <row r="6" spans="1:22" ht="21" customHeight="1" x14ac:dyDescent="0.25">
      <c r="G6" s="3"/>
      <c r="H6" s="94" t="s">
        <v>3</v>
      </c>
      <c r="I6" s="94"/>
      <c r="J6" s="94"/>
      <c r="K6" s="94"/>
      <c r="R6" s="3"/>
      <c r="S6" s="94" t="s">
        <v>3</v>
      </c>
      <c r="T6" s="94"/>
      <c r="U6" s="94"/>
      <c r="V6" s="94"/>
    </row>
    <row r="7" spans="1:22" x14ac:dyDescent="0.25">
      <c r="H7" s="95" t="s">
        <v>36</v>
      </c>
      <c r="I7" s="95"/>
      <c r="J7" s="95"/>
      <c r="K7" s="95"/>
      <c r="S7" s="95" t="s">
        <v>36</v>
      </c>
      <c r="T7" s="95"/>
      <c r="U7" s="95"/>
      <c r="V7" s="95"/>
    </row>
    <row r="8" spans="1:22" ht="4.5" customHeight="1" x14ac:dyDescent="0.25">
      <c r="H8" s="9"/>
      <c r="I8" s="9"/>
      <c r="J8" s="9"/>
      <c r="K8" s="9"/>
    </row>
    <row r="9" spans="1:22" x14ac:dyDescent="0.25">
      <c r="C9" s="96" t="s">
        <v>330</v>
      </c>
      <c r="D9" s="96"/>
      <c r="E9" s="96"/>
      <c r="F9" s="96"/>
      <c r="G9" s="97" t="s">
        <v>728</v>
      </c>
      <c r="H9" s="97"/>
      <c r="I9" s="27"/>
      <c r="N9" s="96" t="s">
        <v>330</v>
      </c>
      <c r="O9" s="96"/>
      <c r="P9" s="96"/>
      <c r="Q9" s="96"/>
      <c r="R9" s="97" t="s">
        <v>729</v>
      </c>
      <c r="S9" s="97"/>
      <c r="T9" s="27"/>
    </row>
    <row r="10" spans="1:22" ht="5.25" customHeight="1" x14ac:dyDescent="0.25"/>
    <row r="11" spans="1:22" x14ac:dyDescent="0.25">
      <c r="A11" s="66" t="s">
        <v>16</v>
      </c>
      <c r="B11" s="66"/>
      <c r="C11" s="66"/>
      <c r="D11" s="66"/>
      <c r="E11" s="98" t="s">
        <v>23</v>
      </c>
      <c r="F11" s="98"/>
      <c r="G11" s="98"/>
      <c r="H11" s="98"/>
      <c r="I11" s="98"/>
      <c r="J11" s="98"/>
      <c r="K11" s="98"/>
      <c r="L11" s="66" t="s">
        <v>16</v>
      </c>
      <c r="M11" s="66"/>
      <c r="N11" s="66"/>
      <c r="O11" s="66"/>
      <c r="P11" s="98" t="s">
        <v>23</v>
      </c>
      <c r="Q11" s="98"/>
      <c r="R11" s="98"/>
      <c r="S11" s="98"/>
      <c r="T11" s="98"/>
      <c r="U11" s="98"/>
      <c r="V11" s="98"/>
    </row>
    <row r="12" spans="1:22" ht="28.5" customHeight="1" x14ac:dyDescent="0.25">
      <c r="A12" s="99" t="s">
        <v>17</v>
      </c>
      <c r="B12" s="99"/>
      <c r="C12" s="99"/>
      <c r="D12" s="99"/>
      <c r="E12" s="100" t="s">
        <v>527</v>
      </c>
      <c r="F12" s="100"/>
      <c r="G12" s="100"/>
      <c r="H12" s="100"/>
      <c r="I12" s="100"/>
      <c r="J12" s="100"/>
      <c r="K12" s="100"/>
      <c r="L12" s="99" t="s">
        <v>17</v>
      </c>
      <c r="M12" s="99"/>
      <c r="N12" s="99"/>
      <c r="O12" s="99"/>
      <c r="P12" s="100" t="s">
        <v>527</v>
      </c>
      <c r="Q12" s="100"/>
      <c r="R12" s="100"/>
      <c r="S12" s="100"/>
      <c r="T12" s="100"/>
      <c r="U12" s="100"/>
      <c r="V12" s="100"/>
    </row>
    <row r="13" spans="1:22" x14ac:dyDescent="0.25">
      <c r="A13" s="66" t="s">
        <v>18</v>
      </c>
      <c r="B13" s="66"/>
      <c r="C13" s="66"/>
      <c r="D13" s="66"/>
      <c r="E13" s="67">
        <v>188</v>
      </c>
      <c r="F13" s="67"/>
      <c r="G13" s="67"/>
      <c r="H13" s="67"/>
      <c r="I13" s="67"/>
      <c r="J13" s="67"/>
      <c r="K13" s="67"/>
      <c r="L13" s="66" t="s">
        <v>18</v>
      </c>
      <c r="M13" s="66"/>
      <c r="N13" s="66"/>
      <c r="O13" s="66"/>
      <c r="P13" s="67">
        <v>188</v>
      </c>
      <c r="Q13" s="67"/>
      <c r="R13" s="67"/>
      <c r="S13" s="67"/>
      <c r="T13" s="67"/>
      <c r="U13" s="67"/>
      <c r="V13" s="67"/>
    </row>
    <row r="14" spans="1:22" x14ac:dyDescent="0.25">
      <c r="A14" s="66" t="s">
        <v>24</v>
      </c>
      <c r="B14" s="66"/>
      <c r="C14" s="66"/>
      <c r="D14" s="66"/>
      <c r="E14" s="67">
        <v>150</v>
      </c>
      <c r="F14" s="67"/>
      <c r="G14" s="67"/>
      <c r="H14" s="67"/>
      <c r="I14" s="67"/>
      <c r="J14" s="67"/>
      <c r="K14" s="67"/>
      <c r="L14" s="66" t="s">
        <v>24</v>
      </c>
      <c r="M14" s="66"/>
      <c r="N14" s="66"/>
      <c r="O14" s="66"/>
      <c r="P14" s="67">
        <v>180</v>
      </c>
      <c r="Q14" s="67"/>
      <c r="R14" s="67"/>
      <c r="S14" s="67"/>
      <c r="T14" s="67"/>
      <c r="U14" s="67"/>
      <c r="V14" s="67"/>
    </row>
    <row r="15" spans="1:22" x14ac:dyDescent="0.25">
      <c r="A15" s="110" t="s">
        <v>19</v>
      </c>
      <c r="B15" s="110"/>
      <c r="C15" s="110"/>
      <c r="D15" s="110"/>
      <c r="E15" s="110"/>
      <c r="F15" s="105" t="s">
        <v>20</v>
      </c>
      <c r="G15" s="105"/>
      <c r="H15" s="105"/>
      <c r="I15" s="105"/>
      <c r="J15" s="105"/>
      <c r="K15" s="105"/>
      <c r="L15" s="110" t="s">
        <v>19</v>
      </c>
      <c r="M15" s="110"/>
      <c r="N15" s="110"/>
      <c r="O15" s="110"/>
      <c r="P15" s="110"/>
      <c r="Q15" s="105" t="s">
        <v>20</v>
      </c>
      <c r="R15" s="105"/>
      <c r="S15" s="105"/>
      <c r="T15" s="105"/>
      <c r="U15" s="105"/>
      <c r="V15" s="105"/>
    </row>
    <row r="16" spans="1:22" x14ac:dyDescent="0.25">
      <c r="A16" s="110"/>
      <c r="B16" s="110"/>
      <c r="C16" s="110"/>
      <c r="D16" s="110"/>
      <c r="E16" s="110"/>
      <c r="F16" s="105" t="s">
        <v>21</v>
      </c>
      <c r="G16" s="105"/>
      <c r="H16" s="105"/>
      <c r="I16" s="105" t="s">
        <v>22</v>
      </c>
      <c r="J16" s="105"/>
      <c r="K16" s="105"/>
      <c r="L16" s="110"/>
      <c r="M16" s="110"/>
      <c r="N16" s="110"/>
      <c r="O16" s="110"/>
      <c r="P16" s="110"/>
      <c r="Q16" s="105" t="s">
        <v>21</v>
      </c>
      <c r="R16" s="105"/>
      <c r="S16" s="105"/>
      <c r="T16" s="105" t="s">
        <v>22</v>
      </c>
      <c r="U16" s="105"/>
      <c r="V16" s="105"/>
    </row>
    <row r="17" spans="1:22" x14ac:dyDescent="0.25">
      <c r="A17" s="109" t="s">
        <v>39</v>
      </c>
      <c r="B17" s="109"/>
      <c r="C17" s="109"/>
      <c r="D17" s="109"/>
      <c r="E17" s="109"/>
      <c r="F17" s="91">
        <v>1.90676470588235</v>
      </c>
      <c r="G17" s="92"/>
      <c r="H17" s="93"/>
      <c r="I17" s="81">
        <v>92.294117647058826</v>
      </c>
      <c r="J17" s="83"/>
      <c r="K17" s="82"/>
      <c r="L17" s="109" t="s">
        <v>39</v>
      </c>
      <c r="M17" s="109"/>
      <c r="N17" s="109"/>
      <c r="O17" s="109"/>
      <c r="P17" s="109"/>
      <c r="Q17" s="81">
        <f>F17*180/150</f>
        <v>2.28811764705882</v>
      </c>
      <c r="R17" s="83"/>
      <c r="S17" s="82"/>
      <c r="T17" s="81">
        <f>I17*180/150</f>
        <v>110.75294117647059</v>
      </c>
      <c r="U17" s="83"/>
      <c r="V17" s="82"/>
    </row>
    <row r="18" spans="1:22" x14ac:dyDescent="0.25">
      <c r="A18" s="109" t="s">
        <v>5</v>
      </c>
      <c r="B18" s="109"/>
      <c r="C18" s="109"/>
      <c r="D18" s="109"/>
      <c r="E18" s="109"/>
      <c r="F18" s="81">
        <v>57.705882352941174</v>
      </c>
      <c r="G18" s="83"/>
      <c r="H18" s="82"/>
      <c r="I18" s="81">
        <v>57.705882352941174</v>
      </c>
      <c r="J18" s="83"/>
      <c r="K18" s="82"/>
      <c r="L18" s="109" t="s">
        <v>5</v>
      </c>
      <c r="M18" s="109"/>
      <c r="N18" s="109"/>
      <c r="O18" s="109"/>
      <c r="P18" s="109"/>
      <c r="Q18" s="81">
        <f t="shared" ref="Q18:Q22" si="0">F18*180/150</f>
        <v>69.2470588235294</v>
      </c>
      <c r="R18" s="83"/>
      <c r="S18" s="82"/>
      <c r="T18" s="81">
        <f t="shared" ref="T18:T23" si="1">I18*180/150</f>
        <v>69.2470588235294</v>
      </c>
      <c r="U18" s="83"/>
      <c r="V18" s="82"/>
    </row>
    <row r="19" spans="1:22" x14ac:dyDescent="0.25">
      <c r="A19" s="109" t="s">
        <v>6</v>
      </c>
      <c r="B19" s="109"/>
      <c r="C19" s="109"/>
      <c r="D19" s="109"/>
      <c r="E19" s="109"/>
      <c r="F19" s="81"/>
      <c r="G19" s="83"/>
      <c r="H19" s="82"/>
      <c r="I19" s="81">
        <v>150</v>
      </c>
      <c r="J19" s="83"/>
      <c r="K19" s="82"/>
      <c r="L19" s="109" t="s">
        <v>6</v>
      </c>
      <c r="M19" s="109"/>
      <c r="N19" s="109"/>
      <c r="O19" s="109"/>
      <c r="P19" s="109"/>
      <c r="Q19" s="81"/>
      <c r="R19" s="83"/>
      <c r="S19" s="82"/>
      <c r="T19" s="81">
        <f t="shared" si="1"/>
        <v>180</v>
      </c>
      <c r="U19" s="83"/>
      <c r="V19" s="82"/>
    </row>
    <row r="20" spans="1:22" x14ac:dyDescent="0.25">
      <c r="A20" s="109" t="s">
        <v>788</v>
      </c>
      <c r="B20" s="109"/>
      <c r="C20" s="109"/>
      <c r="D20" s="109"/>
      <c r="E20" s="109"/>
      <c r="F20" s="81">
        <v>5.0294117647058822</v>
      </c>
      <c r="G20" s="83"/>
      <c r="H20" s="82"/>
      <c r="I20" s="81">
        <v>5.0294117647058822</v>
      </c>
      <c r="J20" s="83"/>
      <c r="K20" s="82"/>
      <c r="L20" s="109" t="s">
        <v>788</v>
      </c>
      <c r="M20" s="109"/>
      <c r="N20" s="109"/>
      <c r="O20" s="109"/>
      <c r="P20" s="109"/>
      <c r="Q20" s="81">
        <f t="shared" si="0"/>
        <v>6.0352941176470587</v>
      </c>
      <c r="R20" s="83"/>
      <c r="S20" s="82"/>
      <c r="T20" s="81">
        <f t="shared" si="1"/>
        <v>6.0352941176470587</v>
      </c>
      <c r="U20" s="83"/>
      <c r="V20" s="82"/>
    </row>
    <row r="21" spans="1:22" x14ac:dyDescent="0.25">
      <c r="A21" s="109" t="s">
        <v>8</v>
      </c>
      <c r="B21" s="109"/>
      <c r="C21" s="109"/>
      <c r="D21" s="109"/>
      <c r="E21" s="109"/>
      <c r="F21" s="81"/>
      <c r="G21" s="83"/>
      <c r="H21" s="82"/>
      <c r="I21" s="81">
        <v>145.41176470588235</v>
      </c>
      <c r="J21" s="83"/>
      <c r="K21" s="82"/>
      <c r="L21" s="109" t="s">
        <v>8</v>
      </c>
      <c r="M21" s="109"/>
      <c r="N21" s="109"/>
      <c r="O21" s="109"/>
      <c r="P21" s="109"/>
      <c r="Q21" s="81"/>
      <c r="R21" s="83"/>
      <c r="S21" s="82"/>
      <c r="T21" s="81">
        <f t="shared" si="1"/>
        <v>174.4941176470588</v>
      </c>
      <c r="U21" s="83"/>
      <c r="V21" s="82"/>
    </row>
    <row r="22" spans="1:22" x14ac:dyDescent="0.25">
      <c r="A22" s="109" t="s">
        <v>7</v>
      </c>
      <c r="B22" s="109"/>
      <c r="C22" s="109"/>
      <c r="D22" s="109"/>
      <c r="E22" s="109"/>
      <c r="F22" s="81">
        <v>4.5999999999999996</v>
      </c>
      <c r="G22" s="83"/>
      <c r="H22" s="82"/>
      <c r="I22" s="81">
        <v>4.5999999999999996</v>
      </c>
      <c r="J22" s="83"/>
      <c r="K22" s="82"/>
      <c r="L22" s="109" t="s">
        <v>7</v>
      </c>
      <c r="M22" s="109"/>
      <c r="N22" s="109"/>
      <c r="O22" s="109"/>
      <c r="P22" s="109"/>
      <c r="Q22" s="81">
        <f t="shared" si="0"/>
        <v>5.52</v>
      </c>
      <c r="R22" s="83"/>
      <c r="S22" s="82"/>
      <c r="T22" s="81">
        <f t="shared" si="1"/>
        <v>5.52</v>
      </c>
      <c r="U22" s="83"/>
      <c r="V22" s="82"/>
    </row>
    <row r="23" spans="1:22" x14ac:dyDescent="0.25">
      <c r="A23" s="109" t="s">
        <v>25</v>
      </c>
      <c r="B23" s="109"/>
      <c r="C23" s="109"/>
      <c r="D23" s="109"/>
      <c r="E23" s="109"/>
      <c r="F23" s="81"/>
      <c r="G23" s="83"/>
      <c r="H23" s="82"/>
      <c r="I23" s="88">
        <v>150</v>
      </c>
      <c r="J23" s="89"/>
      <c r="K23" s="90"/>
      <c r="L23" s="109" t="s">
        <v>25</v>
      </c>
      <c r="M23" s="109"/>
      <c r="N23" s="109"/>
      <c r="O23" s="109"/>
      <c r="P23" s="109"/>
      <c r="Q23" s="81"/>
      <c r="R23" s="83"/>
      <c r="S23" s="82"/>
      <c r="T23" s="88">
        <f t="shared" si="1"/>
        <v>180</v>
      </c>
      <c r="U23" s="89"/>
      <c r="V23" s="90"/>
    </row>
    <row r="24" spans="1:22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2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ht="15" hidden="1" customHeight="1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2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x14ac:dyDescent="0.25">
      <c r="A29" s="68" t="s">
        <v>31</v>
      </c>
      <c r="B29" s="68"/>
      <c r="C29" s="68"/>
      <c r="D29" s="68"/>
      <c r="E29" s="68"/>
      <c r="F29" s="68"/>
      <c r="G29" s="68"/>
      <c r="H29" s="68"/>
      <c r="I29" s="84"/>
      <c r="J29" s="84"/>
      <c r="K29" s="84"/>
      <c r="L29" s="68" t="s">
        <v>31</v>
      </c>
      <c r="M29" s="68"/>
      <c r="N29" s="68"/>
      <c r="O29" s="68"/>
      <c r="P29" s="68"/>
      <c r="Q29" s="68"/>
      <c r="R29" s="68"/>
      <c r="S29" s="68"/>
      <c r="T29" s="84"/>
      <c r="U29" s="84"/>
      <c r="V29" s="84"/>
    </row>
    <row r="30" spans="1:22" ht="15" customHeight="1" x14ac:dyDescent="0.25">
      <c r="A30" s="105" t="s">
        <v>26</v>
      </c>
      <c r="B30" s="105"/>
      <c r="C30" s="105"/>
      <c r="D30" s="105"/>
      <c r="E30" s="105"/>
      <c r="F30" s="105"/>
      <c r="G30" s="106" t="s">
        <v>30</v>
      </c>
      <c r="H30" s="106"/>
      <c r="I30" s="75" t="s">
        <v>9</v>
      </c>
      <c r="J30" s="76"/>
      <c r="K30" s="77"/>
      <c r="L30" s="105" t="s">
        <v>26</v>
      </c>
      <c r="M30" s="105"/>
      <c r="N30" s="105"/>
      <c r="O30" s="105"/>
      <c r="P30" s="105"/>
      <c r="Q30" s="105"/>
      <c r="R30" s="106" t="s">
        <v>30</v>
      </c>
      <c r="S30" s="106"/>
      <c r="T30" s="75" t="s">
        <v>9</v>
      </c>
      <c r="U30" s="76"/>
      <c r="V30" s="77"/>
    </row>
    <row r="31" spans="1:22" x14ac:dyDescent="0.25">
      <c r="A31" s="105" t="s">
        <v>27</v>
      </c>
      <c r="B31" s="105"/>
      <c r="C31" s="105" t="s">
        <v>28</v>
      </c>
      <c r="D31" s="105"/>
      <c r="E31" s="105" t="s">
        <v>29</v>
      </c>
      <c r="F31" s="105"/>
      <c r="G31" s="106"/>
      <c r="H31" s="106"/>
      <c r="I31" s="78"/>
      <c r="J31" s="79"/>
      <c r="K31" s="80"/>
      <c r="L31" s="105" t="s">
        <v>27</v>
      </c>
      <c r="M31" s="105"/>
      <c r="N31" s="105" t="s">
        <v>28</v>
      </c>
      <c r="O31" s="105"/>
      <c r="P31" s="105" t="s">
        <v>29</v>
      </c>
      <c r="Q31" s="105"/>
      <c r="R31" s="106"/>
      <c r="S31" s="106"/>
      <c r="T31" s="78"/>
      <c r="U31" s="79"/>
      <c r="V31" s="80"/>
    </row>
    <row r="32" spans="1:22" x14ac:dyDescent="0.25">
      <c r="A32" s="107">
        <v>9.4</v>
      </c>
      <c r="B32" s="107"/>
      <c r="C32" s="107">
        <v>11.2</v>
      </c>
      <c r="D32" s="107"/>
      <c r="E32" s="107">
        <v>2.7352941176470589</v>
      </c>
      <c r="F32" s="107"/>
      <c r="G32" s="107">
        <v>152.30000000000001</v>
      </c>
      <c r="H32" s="107"/>
      <c r="I32" s="107">
        <v>0.35294117647058826</v>
      </c>
      <c r="J32" s="81"/>
      <c r="K32" s="5"/>
      <c r="L32" s="107">
        <f>A32*180/150</f>
        <v>11.28</v>
      </c>
      <c r="M32" s="107"/>
      <c r="N32" s="107">
        <f t="shared" ref="N32" si="2">C32*180/150</f>
        <v>13.439999999999998</v>
      </c>
      <c r="O32" s="107"/>
      <c r="P32" s="107">
        <f t="shared" ref="P32" si="3">E32*180/150</f>
        <v>3.2823529411764709</v>
      </c>
      <c r="Q32" s="107"/>
      <c r="R32" s="107">
        <f t="shared" ref="R32" si="4">G32*180/150</f>
        <v>182.76000000000002</v>
      </c>
      <c r="S32" s="107"/>
      <c r="T32" s="107">
        <f t="shared" ref="T32" si="5">I32*180/150</f>
        <v>0.42352941176470588</v>
      </c>
      <c r="U32" s="81"/>
      <c r="V32" s="5"/>
    </row>
    <row r="33" spans="1:55" x14ac:dyDescent="0.25">
      <c r="A33" s="123" t="s">
        <v>32</v>
      </c>
      <c r="B33" s="123"/>
      <c r="C33" s="123"/>
      <c r="D33" s="123"/>
      <c r="E33" s="123"/>
      <c r="F33" s="123"/>
      <c r="G33" s="123"/>
      <c r="H33" s="123"/>
      <c r="I33" s="124"/>
      <c r="J33" s="124"/>
      <c r="K33" s="124"/>
      <c r="L33" s="84" t="s">
        <v>32</v>
      </c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4" spans="1:55" ht="105" customHeight="1" x14ac:dyDescent="0.25">
      <c r="A34" s="121" t="s">
        <v>33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63" t="s">
        <v>33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55" x14ac:dyDescent="0.25">
      <c r="A35" s="125" t="s">
        <v>10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67" t="s">
        <v>10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55" ht="29.25" customHeight="1" x14ac:dyDescent="0.25">
      <c r="A36" s="121" t="s">
        <v>34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63" t="s">
        <v>34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55" x14ac:dyDescent="0.25">
      <c r="A37" s="125" t="s">
        <v>11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67" t="s">
        <v>11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55" ht="20.25" customHeight="1" x14ac:dyDescent="0.25">
      <c r="A38" s="122" t="s">
        <v>12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99" t="s">
        <v>12</v>
      </c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55" x14ac:dyDescent="0.25">
      <c r="A39" s="64"/>
      <c r="B39" s="64"/>
      <c r="C39" s="64"/>
      <c r="D39" s="64"/>
      <c r="E39" s="7"/>
      <c r="F39" s="7"/>
      <c r="G39" s="7"/>
      <c r="H39" s="7"/>
      <c r="I39" s="7"/>
      <c r="J39" s="7"/>
      <c r="K39" s="7"/>
      <c r="L39" s="64"/>
      <c r="M39" s="64"/>
      <c r="N39" s="64"/>
      <c r="O39" s="64"/>
      <c r="P39" s="7"/>
      <c r="Q39" s="7"/>
      <c r="R39" s="7"/>
      <c r="S39" s="7"/>
      <c r="T39" s="7"/>
      <c r="U39" s="7"/>
      <c r="V39" s="7"/>
    </row>
    <row r="40" spans="1:55" ht="25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55" x14ac:dyDescent="0.25">
      <c r="A41" s="65"/>
      <c r="B41" s="65"/>
      <c r="C41" s="65"/>
      <c r="D41" s="8"/>
      <c r="E41" s="65"/>
      <c r="F41" s="65"/>
      <c r="G41" s="65"/>
      <c r="H41" s="8"/>
      <c r="I41" s="65"/>
      <c r="J41" s="65"/>
      <c r="K41" s="65"/>
      <c r="L41" s="65"/>
      <c r="M41" s="65"/>
      <c r="N41" s="65"/>
      <c r="O41" s="8"/>
      <c r="P41" s="65"/>
      <c r="Q41" s="65"/>
      <c r="R41" s="65"/>
      <c r="S41" s="8"/>
      <c r="T41" s="65"/>
      <c r="U41" s="65"/>
      <c r="V41" s="65"/>
    </row>
    <row r="42" spans="1:55" x14ac:dyDescent="0.25">
      <c r="A42" s="66"/>
      <c r="B42" s="66"/>
      <c r="C42" s="66"/>
      <c r="D42" s="66"/>
      <c r="L42" s="66"/>
      <c r="M42" s="66"/>
      <c r="N42" s="66"/>
      <c r="O42" s="66"/>
    </row>
    <row r="43" spans="1:55" x14ac:dyDescent="0.25">
      <c r="A43" s="67" t="s">
        <v>391</v>
      </c>
      <c r="B43" s="67"/>
      <c r="C43" s="67"/>
      <c r="D43" s="67"/>
      <c r="E43" s="67"/>
      <c r="F43" s="67"/>
      <c r="G43" s="4"/>
      <c r="H43" s="4"/>
      <c r="I43" s="2"/>
      <c r="J43" s="67" t="s">
        <v>38</v>
      </c>
      <c r="K43" s="67"/>
      <c r="L43" s="67" t="s">
        <v>391</v>
      </c>
      <c r="M43" s="67"/>
      <c r="N43" s="67"/>
      <c r="O43" s="67"/>
      <c r="P43" s="67"/>
      <c r="Q43" s="67"/>
      <c r="R43" s="4"/>
      <c r="S43" s="4"/>
      <c r="T43" s="2"/>
      <c r="U43" s="67" t="s">
        <v>38</v>
      </c>
      <c r="V43" s="67"/>
    </row>
    <row r="44" spans="1:55" x14ac:dyDescent="0.25">
      <c r="A44" s="6"/>
      <c r="G44" s="1"/>
      <c r="H44" s="103"/>
      <c r="I44" s="103"/>
      <c r="J44" s="103" t="s">
        <v>0</v>
      </c>
      <c r="K44" s="103"/>
      <c r="R44" s="1"/>
      <c r="S44" s="103"/>
      <c r="T44" s="103"/>
      <c r="U44" s="103" t="s">
        <v>0</v>
      </c>
      <c r="V44" s="103"/>
      <c r="AC44" s="1"/>
      <c r="AD44" s="103"/>
      <c r="AE44" s="103"/>
      <c r="AF44" s="103" t="s">
        <v>0</v>
      </c>
      <c r="AG44" s="103"/>
      <c r="AN44" s="1"/>
      <c r="AO44" s="103"/>
      <c r="AP44" s="103"/>
      <c r="AQ44" s="103" t="s">
        <v>0</v>
      </c>
      <c r="AR44" s="103"/>
      <c r="AY44" s="1"/>
      <c r="AZ44" s="103"/>
      <c r="BA44" s="103"/>
      <c r="BB44" s="103" t="s">
        <v>0</v>
      </c>
      <c r="BC44" s="103"/>
    </row>
    <row r="45" spans="1:55" x14ac:dyDescent="0.25">
      <c r="A45" s="37"/>
      <c r="B45" s="37"/>
      <c r="C45" s="37"/>
      <c r="D45" s="37"/>
      <c r="E45" s="37"/>
      <c r="F45" s="37"/>
      <c r="G45" s="37"/>
      <c r="H45" s="128"/>
      <c r="I45" s="128"/>
      <c r="J45" s="128" t="s">
        <v>632</v>
      </c>
      <c r="K45" s="128"/>
      <c r="S45" s="103"/>
      <c r="T45" s="103"/>
      <c r="U45" s="103" t="s">
        <v>632</v>
      </c>
      <c r="V45" s="103"/>
      <c r="AD45" s="103"/>
      <c r="AE45" s="103"/>
      <c r="AF45" s="103" t="s">
        <v>632</v>
      </c>
      <c r="AG45" s="103"/>
      <c r="AO45" s="103"/>
      <c r="AP45" s="103"/>
      <c r="AQ45" s="103" t="s">
        <v>632</v>
      </c>
      <c r="AR45" s="103"/>
      <c r="AZ45" s="103"/>
      <c r="BA45" s="103"/>
      <c r="BB45" s="103" t="s">
        <v>632</v>
      </c>
      <c r="BC45" s="103"/>
    </row>
    <row r="46" spans="1:55" x14ac:dyDescent="0.25">
      <c r="A46" s="37"/>
      <c r="B46" s="37"/>
      <c r="C46" s="37"/>
      <c r="D46" s="37"/>
      <c r="E46" s="37"/>
      <c r="F46" s="37"/>
      <c r="G46" s="43"/>
      <c r="H46" s="129" t="s">
        <v>633</v>
      </c>
      <c r="I46" s="129"/>
      <c r="J46" s="129"/>
      <c r="K46" s="129"/>
      <c r="R46" s="3"/>
      <c r="S46" s="104" t="s">
        <v>633</v>
      </c>
      <c r="T46" s="104"/>
      <c r="U46" s="104"/>
      <c r="V46" s="104"/>
      <c r="AC46" s="3"/>
      <c r="AD46" s="104" t="s">
        <v>633</v>
      </c>
      <c r="AE46" s="104"/>
      <c r="AF46" s="104"/>
      <c r="AG46" s="104"/>
      <c r="AN46" s="3"/>
      <c r="AO46" s="104" t="s">
        <v>633</v>
      </c>
      <c r="AP46" s="104"/>
      <c r="AQ46" s="104"/>
      <c r="AR46" s="104"/>
      <c r="AY46" s="3"/>
      <c r="AZ46" s="104" t="s">
        <v>633</v>
      </c>
      <c r="BA46" s="104"/>
      <c r="BB46" s="104"/>
      <c r="BC46" s="104"/>
    </row>
    <row r="47" spans="1:55" ht="18" customHeight="1" x14ac:dyDescent="0.25">
      <c r="A47" s="37"/>
      <c r="B47" s="37"/>
      <c r="C47" s="37"/>
      <c r="D47" s="37"/>
      <c r="E47" s="37"/>
      <c r="F47" s="37"/>
      <c r="G47" s="43"/>
      <c r="H47" s="130" t="s">
        <v>1</v>
      </c>
      <c r="I47" s="130"/>
      <c r="J47" s="130"/>
      <c r="K47" s="130"/>
      <c r="R47" s="3"/>
      <c r="S47" s="94" t="s">
        <v>1</v>
      </c>
      <c r="T47" s="94"/>
      <c r="U47" s="94"/>
      <c r="V47" s="94"/>
      <c r="AC47" s="3"/>
      <c r="AD47" s="94" t="s">
        <v>1</v>
      </c>
      <c r="AE47" s="94"/>
      <c r="AF47" s="94"/>
      <c r="AG47" s="94"/>
      <c r="AN47" s="3"/>
      <c r="AO47" s="94" t="s">
        <v>1</v>
      </c>
      <c r="AP47" s="94"/>
      <c r="AQ47" s="94"/>
      <c r="AR47" s="94"/>
      <c r="AY47" s="3"/>
      <c r="AZ47" s="94" t="s">
        <v>1</v>
      </c>
      <c r="BA47" s="94"/>
      <c r="BB47" s="94"/>
      <c r="BC47" s="94"/>
    </row>
    <row r="48" spans="1:55" ht="19.5" customHeight="1" x14ac:dyDescent="0.25">
      <c r="A48" s="37"/>
      <c r="B48" s="37"/>
      <c r="C48" s="37"/>
      <c r="D48" s="37"/>
      <c r="E48" s="37"/>
      <c r="F48" s="37"/>
      <c r="G48" s="43"/>
      <c r="H48" s="130" t="s">
        <v>2</v>
      </c>
      <c r="I48" s="130"/>
      <c r="J48" s="130"/>
      <c r="K48" s="130"/>
      <c r="R48" s="3"/>
      <c r="S48" s="94" t="s">
        <v>2</v>
      </c>
      <c r="T48" s="94"/>
      <c r="U48" s="94"/>
      <c r="V48" s="94"/>
      <c r="AC48" s="3"/>
      <c r="AD48" s="94" t="s">
        <v>2</v>
      </c>
      <c r="AE48" s="94"/>
      <c r="AF48" s="94"/>
      <c r="AG48" s="94"/>
      <c r="AN48" s="3"/>
      <c r="AO48" s="94" t="s">
        <v>2</v>
      </c>
      <c r="AP48" s="94"/>
      <c r="AQ48" s="94"/>
      <c r="AR48" s="94"/>
      <c r="AY48" s="3"/>
      <c r="AZ48" s="94" t="s">
        <v>2</v>
      </c>
      <c r="BA48" s="94"/>
      <c r="BB48" s="94"/>
      <c r="BC48" s="94"/>
    </row>
    <row r="49" spans="1:55" ht="20.25" customHeight="1" x14ac:dyDescent="0.25">
      <c r="A49" s="37"/>
      <c r="B49" s="37"/>
      <c r="C49" s="37"/>
      <c r="D49" s="37"/>
      <c r="E49" s="37"/>
      <c r="F49" s="37"/>
      <c r="G49" s="43"/>
      <c r="H49" s="130" t="s">
        <v>3</v>
      </c>
      <c r="I49" s="130"/>
      <c r="J49" s="130"/>
      <c r="K49" s="130"/>
      <c r="R49" s="3"/>
      <c r="S49" s="94" t="s">
        <v>3</v>
      </c>
      <c r="T49" s="94"/>
      <c r="U49" s="94"/>
      <c r="V49" s="94"/>
      <c r="AC49" s="3"/>
      <c r="AD49" s="94" t="s">
        <v>3</v>
      </c>
      <c r="AE49" s="94"/>
      <c r="AF49" s="94"/>
      <c r="AG49" s="94"/>
      <c r="AN49" s="3"/>
      <c r="AO49" s="94" t="s">
        <v>3</v>
      </c>
      <c r="AP49" s="94"/>
      <c r="AQ49" s="94"/>
      <c r="AR49" s="94"/>
      <c r="AY49" s="3"/>
      <c r="AZ49" s="94" t="s">
        <v>3</v>
      </c>
      <c r="BA49" s="94"/>
      <c r="BB49" s="94"/>
      <c r="BC49" s="94"/>
    </row>
    <row r="50" spans="1:55" x14ac:dyDescent="0.25">
      <c r="A50" s="37"/>
      <c r="B50" s="37"/>
      <c r="C50" s="37"/>
      <c r="D50" s="37"/>
      <c r="E50" s="37"/>
      <c r="F50" s="37"/>
      <c r="G50" s="37"/>
      <c r="H50" s="131" t="s">
        <v>36</v>
      </c>
      <c r="I50" s="131"/>
      <c r="J50" s="131"/>
      <c r="K50" s="131"/>
      <c r="S50" s="95" t="s">
        <v>36</v>
      </c>
      <c r="T50" s="95"/>
      <c r="U50" s="95"/>
      <c r="V50" s="95"/>
      <c r="AD50" s="95" t="s">
        <v>36</v>
      </c>
      <c r="AE50" s="95"/>
      <c r="AF50" s="95"/>
      <c r="AG50" s="95"/>
      <c r="AO50" s="95" t="s">
        <v>36</v>
      </c>
      <c r="AP50" s="95"/>
      <c r="AQ50" s="95"/>
      <c r="AR50" s="95"/>
      <c r="AZ50" s="95" t="s">
        <v>36</v>
      </c>
      <c r="BA50" s="95"/>
      <c r="BB50" s="95"/>
      <c r="BC50" s="95"/>
    </row>
    <row r="51" spans="1:55" ht="3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55" x14ac:dyDescent="0.25">
      <c r="A52" s="37"/>
      <c r="B52" s="37"/>
      <c r="C52" s="167" t="s">
        <v>330</v>
      </c>
      <c r="D52" s="167"/>
      <c r="E52" s="167"/>
      <c r="F52" s="167"/>
      <c r="G52" s="168" t="s">
        <v>366</v>
      </c>
      <c r="H52" s="168"/>
      <c r="I52" s="55"/>
      <c r="J52" s="37"/>
      <c r="K52" s="37"/>
      <c r="N52" s="96" t="s">
        <v>330</v>
      </c>
      <c r="O52" s="96"/>
      <c r="P52" s="96"/>
      <c r="Q52" s="96"/>
      <c r="R52" s="97" t="s">
        <v>737</v>
      </c>
      <c r="S52" s="97"/>
      <c r="T52" s="27"/>
      <c r="Y52" s="96" t="s">
        <v>330</v>
      </c>
      <c r="Z52" s="96"/>
      <c r="AA52" s="96"/>
      <c r="AB52" s="96"/>
      <c r="AC52" s="97" t="s">
        <v>692</v>
      </c>
      <c r="AD52" s="97"/>
      <c r="AE52" s="27"/>
      <c r="AJ52" s="96" t="s">
        <v>330</v>
      </c>
      <c r="AK52" s="96"/>
      <c r="AL52" s="96"/>
      <c r="AM52" s="96"/>
      <c r="AN52" s="97" t="s">
        <v>740</v>
      </c>
      <c r="AO52" s="97"/>
      <c r="AP52" s="27"/>
      <c r="AU52" s="96" t="s">
        <v>330</v>
      </c>
      <c r="AV52" s="96"/>
      <c r="AW52" s="96"/>
      <c r="AX52" s="96"/>
      <c r="AY52" s="97" t="s">
        <v>693</v>
      </c>
      <c r="AZ52" s="97"/>
      <c r="BA52" s="27"/>
    </row>
    <row r="53" spans="1:55" ht="3.75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55" x14ac:dyDescent="0.25">
      <c r="A54" s="148" t="s">
        <v>16</v>
      </c>
      <c r="B54" s="148"/>
      <c r="C54" s="148"/>
      <c r="D54" s="148"/>
      <c r="E54" s="149" t="s">
        <v>320</v>
      </c>
      <c r="F54" s="149"/>
      <c r="G54" s="149"/>
      <c r="H54" s="149"/>
      <c r="I54" s="149"/>
      <c r="J54" s="149"/>
      <c r="K54" s="149"/>
      <c r="L54" s="66" t="s">
        <v>16</v>
      </c>
      <c r="M54" s="66"/>
      <c r="N54" s="66"/>
      <c r="O54" s="66"/>
      <c r="P54" s="98" t="s">
        <v>320</v>
      </c>
      <c r="Q54" s="98"/>
      <c r="R54" s="98"/>
      <c r="S54" s="98"/>
      <c r="T54" s="98"/>
      <c r="U54" s="98"/>
      <c r="V54" s="98"/>
      <c r="W54" s="66" t="s">
        <v>16</v>
      </c>
      <c r="X54" s="66"/>
      <c r="Y54" s="66"/>
      <c r="Z54" s="66"/>
      <c r="AA54" s="98" t="s">
        <v>320</v>
      </c>
      <c r="AB54" s="98"/>
      <c r="AC54" s="98"/>
      <c r="AD54" s="98"/>
      <c r="AE54" s="98"/>
      <c r="AF54" s="98"/>
      <c r="AG54" s="98"/>
      <c r="AH54" s="66" t="s">
        <v>16</v>
      </c>
      <c r="AI54" s="66"/>
      <c r="AJ54" s="66"/>
      <c r="AK54" s="66"/>
      <c r="AL54" s="98" t="s">
        <v>320</v>
      </c>
      <c r="AM54" s="98"/>
      <c r="AN54" s="98"/>
      <c r="AO54" s="98"/>
      <c r="AP54" s="98"/>
      <c r="AQ54" s="98"/>
      <c r="AR54" s="98"/>
      <c r="AS54" s="66" t="s">
        <v>16</v>
      </c>
      <c r="AT54" s="66"/>
      <c r="AU54" s="66"/>
      <c r="AV54" s="66"/>
      <c r="AW54" s="98" t="s">
        <v>320</v>
      </c>
      <c r="AX54" s="98"/>
      <c r="AY54" s="98"/>
      <c r="AZ54" s="98"/>
      <c r="BA54" s="98"/>
      <c r="BB54" s="98"/>
      <c r="BC54" s="98"/>
    </row>
    <row r="55" spans="1:55" ht="27.75" customHeight="1" x14ac:dyDescent="0.25">
      <c r="A55" s="150" t="s">
        <v>17</v>
      </c>
      <c r="B55" s="150"/>
      <c r="C55" s="150"/>
      <c r="D55" s="150"/>
      <c r="E55" s="151" t="s">
        <v>528</v>
      </c>
      <c r="F55" s="151"/>
      <c r="G55" s="151"/>
      <c r="H55" s="151"/>
      <c r="I55" s="151"/>
      <c r="J55" s="151"/>
      <c r="K55" s="151"/>
      <c r="L55" s="99" t="s">
        <v>17</v>
      </c>
      <c r="M55" s="99"/>
      <c r="N55" s="99"/>
      <c r="O55" s="99"/>
      <c r="P55" s="100" t="s">
        <v>528</v>
      </c>
      <c r="Q55" s="100"/>
      <c r="R55" s="100"/>
      <c r="S55" s="100"/>
      <c r="T55" s="100"/>
      <c r="U55" s="100"/>
      <c r="V55" s="100"/>
      <c r="W55" s="99" t="s">
        <v>17</v>
      </c>
      <c r="X55" s="99"/>
      <c r="Y55" s="99"/>
      <c r="Z55" s="99"/>
      <c r="AA55" s="100" t="s">
        <v>528</v>
      </c>
      <c r="AB55" s="100"/>
      <c r="AC55" s="100"/>
      <c r="AD55" s="100"/>
      <c r="AE55" s="100"/>
      <c r="AF55" s="100"/>
      <c r="AG55" s="100"/>
      <c r="AH55" s="99" t="s">
        <v>17</v>
      </c>
      <c r="AI55" s="99"/>
      <c r="AJ55" s="99"/>
      <c r="AK55" s="99"/>
      <c r="AL55" s="100" t="s">
        <v>528</v>
      </c>
      <c r="AM55" s="100"/>
      <c r="AN55" s="100"/>
      <c r="AO55" s="100"/>
      <c r="AP55" s="100"/>
      <c r="AQ55" s="100"/>
      <c r="AR55" s="100"/>
      <c r="AS55" s="99" t="s">
        <v>17</v>
      </c>
      <c r="AT55" s="99"/>
      <c r="AU55" s="99"/>
      <c r="AV55" s="99"/>
      <c r="AW55" s="100" t="s">
        <v>528</v>
      </c>
      <c r="AX55" s="100"/>
      <c r="AY55" s="100"/>
      <c r="AZ55" s="100"/>
      <c r="BA55" s="100"/>
      <c r="BB55" s="100"/>
      <c r="BC55" s="100"/>
    </row>
    <row r="56" spans="1:55" x14ac:dyDescent="0.25">
      <c r="A56" s="148" t="s">
        <v>18</v>
      </c>
      <c r="B56" s="148"/>
      <c r="C56" s="148"/>
      <c r="D56" s="148"/>
      <c r="E56" s="126">
        <v>201</v>
      </c>
      <c r="F56" s="126"/>
      <c r="G56" s="126"/>
      <c r="H56" s="126"/>
      <c r="I56" s="126"/>
      <c r="J56" s="126"/>
      <c r="K56" s="126"/>
      <c r="L56" s="66" t="s">
        <v>18</v>
      </c>
      <c r="M56" s="66"/>
      <c r="N56" s="66"/>
      <c r="O56" s="66"/>
      <c r="P56" s="67">
        <v>201</v>
      </c>
      <c r="Q56" s="67"/>
      <c r="R56" s="67"/>
      <c r="S56" s="67"/>
      <c r="T56" s="67"/>
      <c r="U56" s="67"/>
      <c r="V56" s="67"/>
      <c r="W56" s="66" t="s">
        <v>18</v>
      </c>
      <c r="X56" s="66"/>
      <c r="Y56" s="66"/>
      <c r="Z56" s="66"/>
      <c r="AA56" s="67">
        <v>201</v>
      </c>
      <c r="AB56" s="67"/>
      <c r="AC56" s="67"/>
      <c r="AD56" s="67"/>
      <c r="AE56" s="67"/>
      <c r="AF56" s="67"/>
      <c r="AG56" s="67"/>
      <c r="AH56" s="66" t="s">
        <v>18</v>
      </c>
      <c r="AI56" s="66"/>
      <c r="AJ56" s="66"/>
      <c r="AK56" s="66"/>
      <c r="AL56" s="67">
        <v>201</v>
      </c>
      <c r="AM56" s="67"/>
      <c r="AN56" s="67"/>
      <c r="AO56" s="67"/>
      <c r="AP56" s="67"/>
      <c r="AQ56" s="67"/>
      <c r="AR56" s="67"/>
      <c r="AS56" s="66" t="s">
        <v>18</v>
      </c>
      <c r="AT56" s="66"/>
      <c r="AU56" s="66"/>
      <c r="AV56" s="66"/>
      <c r="AW56" s="67">
        <v>201</v>
      </c>
      <c r="AX56" s="67"/>
      <c r="AY56" s="67"/>
      <c r="AZ56" s="67"/>
      <c r="BA56" s="67"/>
      <c r="BB56" s="67"/>
      <c r="BC56" s="67"/>
    </row>
    <row r="57" spans="1:55" ht="14.25" customHeight="1" x14ac:dyDescent="0.25">
      <c r="A57" s="163" t="s">
        <v>24</v>
      </c>
      <c r="B57" s="163"/>
      <c r="C57" s="163"/>
      <c r="D57" s="163"/>
      <c r="E57" s="129">
        <v>170</v>
      </c>
      <c r="F57" s="129"/>
      <c r="G57" s="129"/>
      <c r="H57" s="129"/>
      <c r="I57" s="129"/>
      <c r="J57" s="129"/>
      <c r="K57" s="129"/>
      <c r="L57" s="66" t="s">
        <v>24</v>
      </c>
      <c r="M57" s="66"/>
      <c r="N57" s="66"/>
      <c r="O57" s="66"/>
      <c r="P57" s="67">
        <v>200</v>
      </c>
      <c r="Q57" s="67"/>
      <c r="R57" s="67"/>
      <c r="S57" s="67"/>
      <c r="T57" s="67"/>
      <c r="U57" s="67"/>
      <c r="V57" s="67"/>
      <c r="W57" s="66" t="s">
        <v>24</v>
      </c>
      <c r="X57" s="66"/>
      <c r="Y57" s="66"/>
      <c r="Z57" s="66"/>
      <c r="AA57" s="67">
        <v>120</v>
      </c>
      <c r="AB57" s="67"/>
      <c r="AC57" s="67"/>
      <c r="AD57" s="67"/>
      <c r="AE57" s="67"/>
      <c r="AF57" s="67"/>
      <c r="AG57" s="67"/>
      <c r="AH57" s="66" t="s">
        <v>24</v>
      </c>
      <c r="AI57" s="66"/>
      <c r="AJ57" s="66"/>
      <c r="AK57" s="66"/>
      <c r="AL57" s="67">
        <v>100</v>
      </c>
      <c r="AM57" s="67"/>
      <c r="AN57" s="67"/>
      <c r="AO57" s="67"/>
      <c r="AP57" s="67"/>
      <c r="AQ57" s="67"/>
      <c r="AR57" s="67"/>
      <c r="AS57" s="66" t="s">
        <v>24</v>
      </c>
      <c r="AT57" s="66"/>
      <c r="AU57" s="66"/>
      <c r="AV57" s="66"/>
      <c r="AW57" s="67">
        <v>150</v>
      </c>
      <c r="AX57" s="67"/>
      <c r="AY57" s="67"/>
      <c r="AZ57" s="67"/>
      <c r="BA57" s="67"/>
      <c r="BB57" s="67"/>
      <c r="BC57" s="67"/>
    </row>
    <row r="58" spans="1:55" x14ac:dyDescent="0.25">
      <c r="A58" s="142" t="s">
        <v>19</v>
      </c>
      <c r="B58" s="143"/>
      <c r="C58" s="143"/>
      <c r="D58" s="143"/>
      <c r="E58" s="144"/>
      <c r="F58" s="140" t="s">
        <v>20</v>
      </c>
      <c r="G58" s="139"/>
      <c r="H58" s="139"/>
      <c r="I58" s="139"/>
      <c r="J58" s="139"/>
      <c r="K58" s="141"/>
      <c r="L58" s="110" t="s">
        <v>19</v>
      </c>
      <c r="M58" s="110"/>
      <c r="N58" s="110"/>
      <c r="O58" s="110"/>
      <c r="P58" s="110"/>
      <c r="Q58" s="105" t="s">
        <v>20</v>
      </c>
      <c r="R58" s="105"/>
      <c r="S58" s="105"/>
      <c r="T58" s="105"/>
      <c r="U58" s="105"/>
      <c r="V58" s="105"/>
      <c r="W58" s="110" t="s">
        <v>19</v>
      </c>
      <c r="X58" s="110"/>
      <c r="Y58" s="110"/>
      <c r="Z58" s="110"/>
      <c r="AA58" s="110"/>
      <c r="AB58" s="105" t="s">
        <v>20</v>
      </c>
      <c r="AC58" s="105"/>
      <c r="AD58" s="105"/>
      <c r="AE58" s="105"/>
      <c r="AF58" s="105"/>
      <c r="AG58" s="105"/>
      <c r="AH58" s="110" t="s">
        <v>19</v>
      </c>
      <c r="AI58" s="110"/>
      <c r="AJ58" s="110"/>
      <c r="AK58" s="110"/>
      <c r="AL58" s="110"/>
      <c r="AM58" s="105" t="s">
        <v>20</v>
      </c>
      <c r="AN58" s="105"/>
      <c r="AO58" s="105"/>
      <c r="AP58" s="105"/>
      <c r="AQ58" s="105"/>
      <c r="AR58" s="105"/>
      <c r="AS58" s="110" t="s">
        <v>19</v>
      </c>
      <c r="AT58" s="110"/>
      <c r="AU58" s="110"/>
      <c r="AV58" s="110"/>
      <c r="AW58" s="110"/>
      <c r="AX58" s="105" t="s">
        <v>20</v>
      </c>
      <c r="AY58" s="105"/>
      <c r="AZ58" s="105"/>
      <c r="BA58" s="105"/>
      <c r="BB58" s="105"/>
      <c r="BC58" s="105"/>
    </row>
    <row r="59" spans="1:55" ht="13.5" customHeight="1" x14ac:dyDescent="0.25">
      <c r="A59" s="145"/>
      <c r="B59" s="146"/>
      <c r="C59" s="146"/>
      <c r="D59" s="146"/>
      <c r="E59" s="147"/>
      <c r="F59" s="140" t="s">
        <v>21</v>
      </c>
      <c r="G59" s="139"/>
      <c r="H59" s="141"/>
      <c r="I59" s="140" t="s">
        <v>22</v>
      </c>
      <c r="J59" s="139"/>
      <c r="K59" s="141"/>
      <c r="L59" s="110"/>
      <c r="M59" s="110"/>
      <c r="N59" s="110"/>
      <c r="O59" s="110"/>
      <c r="P59" s="110"/>
      <c r="Q59" s="105" t="s">
        <v>21</v>
      </c>
      <c r="R59" s="105"/>
      <c r="S59" s="105"/>
      <c r="T59" s="105" t="s">
        <v>22</v>
      </c>
      <c r="U59" s="105"/>
      <c r="V59" s="105"/>
      <c r="W59" s="110"/>
      <c r="X59" s="110"/>
      <c r="Y59" s="110"/>
      <c r="Z59" s="110"/>
      <c r="AA59" s="110"/>
      <c r="AB59" s="105" t="s">
        <v>21</v>
      </c>
      <c r="AC59" s="105"/>
      <c r="AD59" s="105"/>
      <c r="AE59" s="105" t="s">
        <v>22</v>
      </c>
      <c r="AF59" s="105"/>
      <c r="AG59" s="105"/>
      <c r="AH59" s="110"/>
      <c r="AI59" s="110"/>
      <c r="AJ59" s="110"/>
      <c r="AK59" s="110"/>
      <c r="AL59" s="110"/>
      <c r="AM59" s="105" t="s">
        <v>21</v>
      </c>
      <c r="AN59" s="105"/>
      <c r="AO59" s="105"/>
      <c r="AP59" s="105" t="s">
        <v>22</v>
      </c>
      <c r="AQ59" s="105"/>
      <c r="AR59" s="105"/>
      <c r="AS59" s="110"/>
      <c r="AT59" s="110"/>
      <c r="AU59" s="110"/>
      <c r="AV59" s="110"/>
      <c r="AW59" s="110"/>
      <c r="AX59" s="105" t="s">
        <v>21</v>
      </c>
      <c r="AY59" s="105"/>
      <c r="AZ59" s="105"/>
      <c r="BA59" s="105" t="s">
        <v>22</v>
      </c>
      <c r="BB59" s="105"/>
      <c r="BC59" s="105"/>
    </row>
    <row r="60" spans="1:55" x14ac:dyDescent="0.25">
      <c r="A60" s="135" t="s">
        <v>40</v>
      </c>
      <c r="B60" s="136"/>
      <c r="C60" s="136"/>
      <c r="D60" s="136"/>
      <c r="E60" s="137"/>
      <c r="F60" s="132">
        <v>129.19999999999999</v>
      </c>
      <c r="G60" s="133"/>
      <c r="H60" s="134"/>
      <c r="I60" s="132">
        <v>127.5</v>
      </c>
      <c r="J60" s="133"/>
      <c r="K60" s="134"/>
      <c r="L60" s="109" t="s">
        <v>40</v>
      </c>
      <c r="M60" s="109"/>
      <c r="N60" s="109"/>
      <c r="O60" s="109"/>
      <c r="P60" s="109"/>
      <c r="Q60" s="81">
        <f>F60*200/170</f>
        <v>151.99999999999997</v>
      </c>
      <c r="R60" s="83"/>
      <c r="S60" s="82"/>
      <c r="T60" s="81">
        <f>I60*200/170</f>
        <v>150</v>
      </c>
      <c r="U60" s="83"/>
      <c r="V60" s="82"/>
      <c r="W60" s="109" t="s">
        <v>40</v>
      </c>
      <c r="X60" s="109"/>
      <c r="Y60" s="109"/>
      <c r="Z60" s="109"/>
      <c r="AA60" s="109"/>
      <c r="AB60" s="81">
        <f>F60*120/170</f>
        <v>91.199999999999989</v>
      </c>
      <c r="AC60" s="83"/>
      <c r="AD60" s="82"/>
      <c r="AE60" s="81">
        <f>I60*120/170</f>
        <v>90</v>
      </c>
      <c r="AF60" s="83"/>
      <c r="AG60" s="82"/>
      <c r="AH60" s="109" t="s">
        <v>40</v>
      </c>
      <c r="AI60" s="109"/>
      <c r="AJ60" s="109"/>
      <c r="AK60" s="109"/>
      <c r="AL60" s="109"/>
      <c r="AM60" s="81">
        <f>F60*100/170</f>
        <v>75.999999999999986</v>
      </c>
      <c r="AN60" s="83"/>
      <c r="AO60" s="82"/>
      <c r="AP60" s="81">
        <f>I60*100/170</f>
        <v>75</v>
      </c>
      <c r="AQ60" s="83"/>
      <c r="AR60" s="82"/>
      <c r="AS60" s="109" t="s">
        <v>40</v>
      </c>
      <c r="AT60" s="109"/>
      <c r="AU60" s="109"/>
      <c r="AV60" s="109"/>
      <c r="AW60" s="109"/>
      <c r="AX60" s="81">
        <f>F60*150/170</f>
        <v>114</v>
      </c>
      <c r="AY60" s="83"/>
      <c r="AZ60" s="82"/>
      <c r="BA60" s="81">
        <f>I60*150/170</f>
        <v>112.5</v>
      </c>
      <c r="BB60" s="83"/>
      <c r="BC60" s="82"/>
    </row>
    <row r="61" spans="1:55" ht="15" customHeight="1" x14ac:dyDescent="0.25">
      <c r="A61" s="135" t="s">
        <v>41</v>
      </c>
      <c r="B61" s="136"/>
      <c r="C61" s="136"/>
      <c r="D61" s="136"/>
      <c r="E61" s="137"/>
      <c r="F61" s="132">
        <v>12.466666666666667</v>
      </c>
      <c r="G61" s="133"/>
      <c r="H61" s="134"/>
      <c r="I61" s="132">
        <v>12.466666666666667</v>
      </c>
      <c r="J61" s="133"/>
      <c r="K61" s="134"/>
      <c r="L61" s="109" t="s">
        <v>41</v>
      </c>
      <c r="M61" s="109"/>
      <c r="N61" s="109"/>
      <c r="O61" s="109"/>
      <c r="P61" s="109"/>
      <c r="Q61" s="81">
        <f t="shared" ref="Q61:Q68" si="6">F61*200/170</f>
        <v>14.666666666666668</v>
      </c>
      <c r="R61" s="83"/>
      <c r="S61" s="82"/>
      <c r="T61" s="81">
        <f t="shared" ref="T61:T70" si="7">I61*200/170</f>
        <v>14.666666666666668</v>
      </c>
      <c r="U61" s="83"/>
      <c r="V61" s="82"/>
      <c r="W61" s="109" t="s">
        <v>41</v>
      </c>
      <c r="X61" s="109"/>
      <c r="Y61" s="109"/>
      <c r="Z61" s="109"/>
      <c r="AA61" s="109"/>
      <c r="AB61" s="81">
        <f t="shared" ref="AB61:AB68" si="8">F61*120/170</f>
        <v>8.8000000000000007</v>
      </c>
      <c r="AC61" s="83"/>
      <c r="AD61" s="82"/>
      <c r="AE61" s="81">
        <f t="shared" ref="AE61:AE70" si="9">I61*120/170</f>
        <v>8.8000000000000007</v>
      </c>
      <c r="AF61" s="83"/>
      <c r="AG61" s="82"/>
      <c r="AH61" s="109" t="s">
        <v>41</v>
      </c>
      <c r="AI61" s="109"/>
      <c r="AJ61" s="109"/>
      <c r="AK61" s="109"/>
      <c r="AL61" s="109"/>
      <c r="AM61" s="81">
        <f t="shared" ref="AM61:AM68" si="10">F61*100/170</f>
        <v>7.3333333333333339</v>
      </c>
      <c r="AN61" s="83"/>
      <c r="AO61" s="82"/>
      <c r="AP61" s="81">
        <f t="shared" ref="AP61:AP70" si="11">I61*100/170</f>
        <v>7.3333333333333339</v>
      </c>
      <c r="AQ61" s="83"/>
      <c r="AR61" s="82"/>
      <c r="AS61" s="109" t="s">
        <v>41</v>
      </c>
      <c r="AT61" s="109"/>
      <c r="AU61" s="109"/>
      <c r="AV61" s="109"/>
      <c r="AW61" s="109"/>
      <c r="AX61" s="81">
        <f t="shared" ref="AX61:AX68" si="12">F61*150/170</f>
        <v>11</v>
      </c>
      <c r="AY61" s="83"/>
      <c r="AZ61" s="82"/>
      <c r="BA61" s="81">
        <f t="shared" ref="BA61:BA70" si="13">I61*150/170</f>
        <v>11</v>
      </c>
      <c r="BB61" s="83"/>
      <c r="BC61" s="82"/>
    </row>
    <row r="62" spans="1:55" x14ac:dyDescent="0.25">
      <c r="A62" s="135" t="s">
        <v>39</v>
      </c>
      <c r="B62" s="136"/>
      <c r="C62" s="136"/>
      <c r="D62" s="136"/>
      <c r="E62" s="137"/>
      <c r="F62" s="152">
        <v>0.187</v>
      </c>
      <c r="G62" s="153"/>
      <c r="H62" s="154"/>
      <c r="I62" s="132">
        <v>9.0666666666666664</v>
      </c>
      <c r="J62" s="133"/>
      <c r="K62" s="134"/>
      <c r="L62" s="109" t="s">
        <v>39</v>
      </c>
      <c r="M62" s="109"/>
      <c r="N62" s="109"/>
      <c r="O62" s="109"/>
      <c r="P62" s="109"/>
      <c r="Q62" s="81">
        <f t="shared" si="6"/>
        <v>0.22</v>
      </c>
      <c r="R62" s="83"/>
      <c r="S62" s="82"/>
      <c r="T62" s="81">
        <f t="shared" si="7"/>
        <v>10.666666666666666</v>
      </c>
      <c r="U62" s="83"/>
      <c r="V62" s="82"/>
      <c r="W62" s="109" t="s">
        <v>39</v>
      </c>
      <c r="X62" s="109"/>
      <c r="Y62" s="109"/>
      <c r="Z62" s="109"/>
      <c r="AA62" s="109"/>
      <c r="AB62" s="91">
        <f t="shared" si="8"/>
        <v>0.13200000000000001</v>
      </c>
      <c r="AC62" s="92"/>
      <c r="AD62" s="93"/>
      <c r="AE62" s="81">
        <f t="shared" si="9"/>
        <v>6.4</v>
      </c>
      <c r="AF62" s="83"/>
      <c r="AG62" s="82"/>
      <c r="AH62" s="109" t="s">
        <v>39</v>
      </c>
      <c r="AI62" s="109"/>
      <c r="AJ62" s="109"/>
      <c r="AK62" s="109"/>
      <c r="AL62" s="109"/>
      <c r="AM62" s="91">
        <f t="shared" si="10"/>
        <v>0.11</v>
      </c>
      <c r="AN62" s="92"/>
      <c r="AO62" s="93"/>
      <c r="AP62" s="81">
        <f t="shared" si="11"/>
        <v>5.333333333333333</v>
      </c>
      <c r="AQ62" s="83"/>
      <c r="AR62" s="82"/>
      <c r="AS62" s="109" t="s">
        <v>39</v>
      </c>
      <c r="AT62" s="109"/>
      <c r="AU62" s="109"/>
      <c r="AV62" s="109"/>
      <c r="AW62" s="109"/>
      <c r="AX62" s="91">
        <f t="shared" si="12"/>
        <v>0.16500000000000001</v>
      </c>
      <c r="AY62" s="92"/>
      <c r="AZ62" s="93"/>
      <c r="BA62" s="81">
        <f t="shared" si="13"/>
        <v>8</v>
      </c>
      <c r="BB62" s="83"/>
      <c r="BC62" s="82"/>
    </row>
    <row r="63" spans="1:55" x14ac:dyDescent="0.25">
      <c r="A63" s="135" t="s">
        <v>42</v>
      </c>
      <c r="B63" s="136"/>
      <c r="C63" s="136"/>
      <c r="D63" s="136"/>
      <c r="E63" s="137"/>
      <c r="F63" s="132">
        <v>9</v>
      </c>
      <c r="G63" s="133"/>
      <c r="H63" s="134"/>
      <c r="I63" s="132">
        <v>9</v>
      </c>
      <c r="J63" s="133"/>
      <c r="K63" s="134"/>
      <c r="L63" s="109" t="s">
        <v>42</v>
      </c>
      <c r="M63" s="109"/>
      <c r="N63" s="109"/>
      <c r="O63" s="109"/>
      <c r="P63" s="109"/>
      <c r="Q63" s="81">
        <f t="shared" si="6"/>
        <v>10.588235294117647</v>
      </c>
      <c r="R63" s="83"/>
      <c r="S63" s="82"/>
      <c r="T63" s="81">
        <f t="shared" si="7"/>
        <v>10.588235294117647</v>
      </c>
      <c r="U63" s="83"/>
      <c r="V63" s="82"/>
      <c r="W63" s="109" t="s">
        <v>42</v>
      </c>
      <c r="X63" s="109"/>
      <c r="Y63" s="109"/>
      <c r="Z63" s="109"/>
      <c r="AA63" s="109"/>
      <c r="AB63" s="81">
        <f t="shared" si="8"/>
        <v>6.3529411764705879</v>
      </c>
      <c r="AC63" s="83"/>
      <c r="AD63" s="82"/>
      <c r="AE63" s="81">
        <f t="shared" si="9"/>
        <v>6.3529411764705879</v>
      </c>
      <c r="AF63" s="83"/>
      <c r="AG63" s="82"/>
      <c r="AH63" s="109" t="s">
        <v>42</v>
      </c>
      <c r="AI63" s="109"/>
      <c r="AJ63" s="109"/>
      <c r="AK63" s="109"/>
      <c r="AL63" s="109"/>
      <c r="AM63" s="81">
        <f t="shared" si="10"/>
        <v>5.2941176470588234</v>
      </c>
      <c r="AN63" s="83"/>
      <c r="AO63" s="82"/>
      <c r="AP63" s="81">
        <f t="shared" si="11"/>
        <v>5.2941176470588234</v>
      </c>
      <c r="AQ63" s="83"/>
      <c r="AR63" s="82"/>
      <c r="AS63" s="109" t="s">
        <v>42</v>
      </c>
      <c r="AT63" s="109"/>
      <c r="AU63" s="109"/>
      <c r="AV63" s="109"/>
      <c r="AW63" s="109"/>
      <c r="AX63" s="81">
        <f t="shared" si="12"/>
        <v>7.9411764705882355</v>
      </c>
      <c r="AY63" s="83"/>
      <c r="AZ63" s="82"/>
      <c r="BA63" s="81">
        <f t="shared" si="13"/>
        <v>7.9411764705882355</v>
      </c>
      <c r="BB63" s="83"/>
      <c r="BC63" s="82"/>
    </row>
    <row r="64" spans="1:55" x14ac:dyDescent="0.25">
      <c r="A64" s="135" t="s">
        <v>43</v>
      </c>
      <c r="B64" s="136"/>
      <c r="C64" s="136"/>
      <c r="D64" s="136"/>
      <c r="E64" s="137"/>
      <c r="F64" s="132">
        <v>11.333333333333334</v>
      </c>
      <c r="G64" s="133"/>
      <c r="H64" s="134"/>
      <c r="I64" s="132">
        <v>10.653333333333334</v>
      </c>
      <c r="J64" s="133"/>
      <c r="K64" s="134"/>
      <c r="L64" s="109" t="s">
        <v>43</v>
      </c>
      <c r="M64" s="109"/>
      <c r="N64" s="109"/>
      <c r="O64" s="109"/>
      <c r="P64" s="109"/>
      <c r="Q64" s="81">
        <f t="shared" si="6"/>
        <v>13.333333333333336</v>
      </c>
      <c r="R64" s="83"/>
      <c r="S64" s="82"/>
      <c r="T64" s="81">
        <f t="shared" si="7"/>
        <v>12.533333333333335</v>
      </c>
      <c r="U64" s="83"/>
      <c r="V64" s="82"/>
      <c r="W64" s="109" t="s">
        <v>43</v>
      </c>
      <c r="X64" s="109"/>
      <c r="Y64" s="109"/>
      <c r="Z64" s="109"/>
      <c r="AA64" s="109"/>
      <c r="AB64" s="81">
        <f t="shared" si="8"/>
        <v>8</v>
      </c>
      <c r="AC64" s="83"/>
      <c r="AD64" s="82"/>
      <c r="AE64" s="81">
        <f t="shared" si="9"/>
        <v>7.5200000000000005</v>
      </c>
      <c r="AF64" s="83"/>
      <c r="AG64" s="82"/>
      <c r="AH64" s="109" t="s">
        <v>43</v>
      </c>
      <c r="AI64" s="109"/>
      <c r="AJ64" s="109"/>
      <c r="AK64" s="109"/>
      <c r="AL64" s="109"/>
      <c r="AM64" s="81">
        <f t="shared" si="10"/>
        <v>6.6666666666666679</v>
      </c>
      <c r="AN64" s="83"/>
      <c r="AO64" s="82"/>
      <c r="AP64" s="81">
        <f t="shared" si="11"/>
        <v>6.2666666666666675</v>
      </c>
      <c r="AQ64" s="83"/>
      <c r="AR64" s="82"/>
      <c r="AS64" s="109" t="s">
        <v>43</v>
      </c>
      <c r="AT64" s="109"/>
      <c r="AU64" s="109"/>
      <c r="AV64" s="109"/>
      <c r="AW64" s="109"/>
      <c r="AX64" s="81">
        <f t="shared" si="12"/>
        <v>10</v>
      </c>
      <c r="AY64" s="83"/>
      <c r="AZ64" s="82"/>
      <c r="BA64" s="81">
        <f t="shared" si="13"/>
        <v>9.4000000000000021</v>
      </c>
      <c r="BB64" s="83"/>
      <c r="BC64" s="82"/>
    </row>
    <row r="65" spans="1:55" ht="15" hidden="1" customHeight="1" x14ac:dyDescent="0.25">
      <c r="A65" s="135"/>
      <c r="B65" s="136"/>
      <c r="C65" s="136"/>
      <c r="D65" s="136"/>
      <c r="E65" s="137"/>
      <c r="F65" s="155"/>
      <c r="G65" s="156"/>
      <c r="H65" s="157"/>
      <c r="I65" s="155"/>
      <c r="J65" s="156"/>
      <c r="K65" s="157"/>
      <c r="L65" s="109"/>
      <c r="M65" s="109"/>
      <c r="N65" s="109"/>
      <c r="O65" s="109"/>
      <c r="P65" s="109"/>
      <c r="Q65" s="81">
        <f t="shared" si="6"/>
        <v>0</v>
      </c>
      <c r="R65" s="83"/>
      <c r="S65" s="82"/>
      <c r="T65" s="81">
        <f t="shared" si="7"/>
        <v>0</v>
      </c>
      <c r="U65" s="83"/>
      <c r="V65" s="82"/>
      <c r="W65" s="109"/>
      <c r="X65" s="109"/>
      <c r="Y65" s="109"/>
      <c r="Z65" s="109"/>
      <c r="AA65" s="109"/>
      <c r="AB65" s="81">
        <f t="shared" si="8"/>
        <v>0</v>
      </c>
      <c r="AC65" s="83"/>
      <c r="AD65" s="82"/>
      <c r="AE65" s="81">
        <f t="shared" si="9"/>
        <v>0</v>
      </c>
      <c r="AF65" s="83"/>
      <c r="AG65" s="82"/>
      <c r="AH65" s="109"/>
      <c r="AI65" s="109"/>
      <c r="AJ65" s="109"/>
      <c r="AK65" s="109"/>
      <c r="AL65" s="109"/>
      <c r="AM65" s="81">
        <f t="shared" si="10"/>
        <v>0</v>
      </c>
      <c r="AN65" s="83"/>
      <c r="AO65" s="82"/>
      <c r="AP65" s="81">
        <f t="shared" si="11"/>
        <v>0</v>
      </c>
      <c r="AQ65" s="83"/>
      <c r="AR65" s="82"/>
      <c r="AS65" s="109"/>
      <c r="AT65" s="109"/>
      <c r="AU65" s="109"/>
      <c r="AV65" s="109"/>
      <c r="AW65" s="109"/>
      <c r="AX65" s="81">
        <f t="shared" si="12"/>
        <v>0</v>
      </c>
      <c r="AY65" s="83"/>
      <c r="AZ65" s="82"/>
      <c r="BA65" s="81">
        <f t="shared" si="13"/>
        <v>0</v>
      </c>
      <c r="BB65" s="83"/>
      <c r="BC65" s="82"/>
    </row>
    <row r="66" spans="1:55" x14ac:dyDescent="0.25">
      <c r="A66" s="135" t="s">
        <v>7</v>
      </c>
      <c r="B66" s="136"/>
      <c r="C66" s="136"/>
      <c r="D66" s="136"/>
      <c r="E66" s="137"/>
      <c r="F66" s="132">
        <v>4.5333333333333332</v>
      </c>
      <c r="G66" s="133"/>
      <c r="H66" s="134"/>
      <c r="I66" s="132">
        <v>4.5333333333333332</v>
      </c>
      <c r="J66" s="133"/>
      <c r="K66" s="134"/>
      <c r="L66" s="109" t="s">
        <v>788</v>
      </c>
      <c r="M66" s="109"/>
      <c r="N66" s="109"/>
      <c r="O66" s="109"/>
      <c r="P66" s="109"/>
      <c r="Q66" s="81">
        <f t="shared" si="6"/>
        <v>5.333333333333333</v>
      </c>
      <c r="R66" s="83"/>
      <c r="S66" s="82"/>
      <c r="T66" s="81">
        <f t="shared" si="7"/>
        <v>5.333333333333333</v>
      </c>
      <c r="U66" s="83"/>
      <c r="V66" s="82"/>
      <c r="W66" s="109" t="s">
        <v>788</v>
      </c>
      <c r="X66" s="109"/>
      <c r="Y66" s="109"/>
      <c r="Z66" s="109"/>
      <c r="AA66" s="109"/>
      <c r="AB66" s="81">
        <f t="shared" si="8"/>
        <v>3.2</v>
      </c>
      <c r="AC66" s="83"/>
      <c r="AD66" s="82"/>
      <c r="AE66" s="81">
        <f t="shared" si="9"/>
        <v>3.2</v>
      </c>
      <c r="AF66" s="83"/>
      <c r="AG66" s="82"/>
      <c r="AH66" s="109" t="s">
        <v>788</v>
      </c>
      <c r="AI66" s="109"/>
      <c r="AJ66" s="109"/>
      <c r="AK66" s="109"/>
      <c r="AL66" s="109"/>
      <c r="AM66" s="81">
        <f t="shared" si="10"/>
        <v>2.6666666666666665</v>
      </c>
      <c r="AN66" s="83"/>
      <c r="AO66" s="82"/>
      <c r="AP66" s="81">
        <f t="shared" si="11"/>
        <v>2.6666666666666665</v>
      </c>
      <c r="AQ66" s="83"/>
      <c r="AR66" s="82"/>
      <c r="AS66" s="109" t="s">
        <v>788</v>
      </c>
      <c r="AT66" s="109"/>
      <c r="AU66" s="109"/>
      <c r="AV66" s="109"/>
      <c r="AW66" s="109"/>
      <c r="AX66" s="81">
        <f t="shared" si="12"/>
        <v>4</v>
      </c>
      <c r="AY66" s="83"/>
      <c r="AZ66" s="82"/>
      <c r="BA66" s="81">
        <f t="shared" si="13"/>
        <v>4</v>
      </c>
      <c r="BB66" s="83"/>
      <c r="BC66" s="82"/>
    </row>
    <row r="67" spans="1:55" x14ac:dyDescent="0.25">
      <c r="A67" s="135" t="s">
        <v>44</v>
      </c>
      <c r="B67" s="136"/>
      <c r="C67" s="136"/>
      <c r="D67" s="136"/>
      <c r="E67" s="137"/>
      <c r="F67" s="132">
        <v>4.1933333333333334</v>
      </c>
      <c r="G67" s="133"/>
      <c r="H67" s="134"/>
      <c r="I67" s="132">
        <v>4.1933333333333334</v>
      </c>
      <c r="J67" s="133"/>
      <c r="K67" s="134"/>
      <c r="L67" s="109" t="s">
        <v>44</v>
      </c>
      <c r="M67" s="109"/>
      <c r="N67" s="109"/>
      <c r="O67" s="109"/>
      <c r="P67" s="109"/>
      <c r="Q67" s="81">
        <f t="shared" si="6"/>
        <v>4.9333333333333327</v>
      </c>
      <c r="R67" s="83"/>
      <c r="S67" s="82"/>
      <c r="T67" s="81">
        <f t="shared" si="7"/>
        <v>4.9333333333333327</v>
      </c>
      <c r="U67" s="83"/>
      <c r="V67" s="82"/>
      <c r="W67" s="109" t="s">
        <v>44</v>
      </c>
      <c r="X67" s="109"/>
      <c r="Y67" s="109"/>
      <c r="Z67" s="109"/>
      <c r="AA67" s="109"/>
      <c r="AB67" s="81">
        <f t="shared" si="8"/>
        <v>2.96</v>
      </c>
      <c r="AC67" s="83"/>
      <c r="AD67" s="82"/>
      <c r="AE67" s="81">
        <f t="shared" si="9"/>
        <v>2.96</v>
      </c>
      <c r="AF67" s="83"/>
      <c r="AG67" s="82"/>
      <c r="AH67" s="109" t="s">
        <v>44</v>
      </c>
      <c r="AI67" s="109"/>
      <c r="AJ67" s="109"/>
      <c r="AK67" s="109"/>
      <c r="AL67" s="109"/>
      <c r="AM67" s="81">
        <f t="shared" si="10"/>
        <v>2.4666666666666663</v>
      </c>
      <c r="AN67" s="83"/>
      <c r="AO67" s="82"/>
      <c r="AP67" s="81">
        <f t="shared" si="11"/>
        <v>2.4666666666666663</v>
      </c>
      <c r="AQ67" s="83"/>
      <c r="AR67" s="82"/>
      <c r="AS67" s="109" t="s">
        <v>44</v>
      </c>
      <c r="AT67" s="109"/>
      <c r="AU67" s="109"/>
      <c r="AV67" s="109"/>
      <c r="AW67" s="109"/>
      <c r="AX67" s="81">
        <f t="shared" si="12"/>
        <v>3.7</v>
      </c>
      <c r="AY67" s="83"/>
      <c r="AZ67" s="82"/>
      <c r="BA67" s="81">
        <f t="shared" si="13"/>
        <v>3.7</v>
      </c>
      <c r="BB67" s="83"/>
      <c r="BC67" s="82"/>
    </row>
    <row r="68" spans="1:55" x14ac:dyDescent="0.25">
      <c r="A68" s="135" t="s">
        <v>45</v>
      </c>
      <c r="B68" s="136"/>
      <c r="C68" s="136"/>
      <c r="D68" s="136"/>
      <c r="E68" s="137"/>
      <c r="F68" s="132">
        <v>4</v>
      </c>
      <c r="G68" s="133"/>
      <c r="H68" s="134"/>
      <c r="I68" s="132">
        <v>4</v>
      </c>
      <c r="J68" s="133"/>
      <c r="K68" s="134"/>
      <c r="L68" s="109" t="s">
        <v>45</v>
      </c>
      <c r="M68" s="109"/>
      <c r="N68" s="109"/>
      <c r="O68" s="109"/>
      <c r="P68" s="109"/>
      <c r="Q68" s="81">
        <f t="shared" si="6"/>
        <v>4.7058823529411766</v>
      </c>
      <c r="R68" s="83"/>
      <c r="S68" s="82"/>
      <c r="T68" s="81">
        <f t="shared" si="7"/>
        <v>4.7058823529411766</v>
      </c>
      <c r="U68" s="83"/>
      <c r="V68" s="82"/>
      <c r="W68" s="109" t="s">
        <v>45</v>
      </c>
      <c r="X68" s="109"/>
      <c r="Y68" s="109"/>
      <c r="Z68" s="109"/>
      <c r="AA68" s="109"/>
      <c r="AB68" s="81">
        <f t="shared" si="8"/>
        <v>2.8235294117647061</v>
      </c>
      <c r="AC68" s="83"/>
      <c r="AD68" s="82"/>
      <c r="AE68" s="81">
        <f t="shared" si="9"/>
        <v>2.8235294117647061</v>
      </c>
      <c r="AF68" s="83"/>
      <c r="AG68" s="82"/>
      <c r="AH68" s="109" t="s">
        <v>45</v>
      </c>
      <c r="AI68" s="109"/>
      <c r="AJ68" s="109"/>
      <c r="AK68" s="109"/>
      <c r="AL68" s="109"/>
      <c r="AM68" s="81">
        <f t="shared" si="10"/>
        <v>2.3529411764705883</v>
      </c>
      <c r="AN68" s="83"/>
      <c r="AO68" s="82"/>
      <c r="AP68" s="81">
        <f t="shared" si="11"/>
        <v>2.3529411764705883</v>
      </c>
      <c r="AQ68" s="83"/>
      <c r="AR68" s="82"/>
      <c r="AS68" s="109" t="s">
        <v>45</v>
      </c>
      <c r="AT68" s="109"/>
      <c r="AU68" s="109"/>
      <c r="AV68" s="109"/>
      <c r="AW68" s="109"/>
      <c r="AX68" s="81">
        <f t="shared" si="12"/>
        <v>3.5294117647058822</v>
      </c>
      <c r="AY68" s="83"/>
      <c r="AZ68" s="82"/>
      <c r="BA68" s="81">
        <f t="shared" si="13"/>
        <v>3.5294117647058822</v>
      </c>
      <c r="BB68" s="83"/>
      <c r="BC68" s="82"/>
    </row>
    <row r="69" spans="1:55" x14ac:dyDescent="0.25">
      <c r="A69" s="135" t="s">
        <v>46</v>
      </c>
      <c r="B69" s="136"/>
      <c r="C69" s="136"/>
      <c r="D69" s="136"/>
      <c r="E69" s="137"/>
      <c r="F69" s="140"/>
      <c r="G69" s="139"/>
      <c r="H69" s="141"/>
      <c r="I69" s="140">
        <v>170</v>
      </c>
      <c r="J69" s="139"/>
      <c r="K69" s="141"/>
      <c r="L69" s="109" t="s">
        <v>46</v>
      </c>
      <c r="M69" s="109"/>
      <c r="N69" s="109"/>
      <c r="O69" s="109"/>
      <c r="P69" s="109"/>
      <c r="Q69" s="81"/>
      <c r="R69" s="83"/>
      <c r="S69" s="82"/>
      <c r="T69" s="88">
        <f t="shared" si="7"/>
        <v>200</v>
      </c>
      <c r="U69" s="89"/>
      <c r="V69" s="90"/>
      <c r="W69" s="109" t="s">
        <v>46</v>
      </c>
      <c r="X69" s="109"/>
      <c r="Y69" s="109"/>
      <c r="Z69" s="109"/>
      <c r="AA69" s="109"/>
      <c r="AB69" s="81"/>
      <c r="AC69" s="83"/>
      <c r="AD69" s="82"/>
      <c r="AE69" s="88">
        <f t="shared" si="9"/>
        <v>120</v>
      </c>
      <c r="AF69" s="89"/>
      <c r="AG69" s="90"/>
      <c r="AH69" s="109" t="s">
        <v>46</v>
      </c>
      <c r="AI69" s="109"/>
      <c r="AJ69" s="109"/>
      <c r="AK69" s="109"/>
      <c r="AL69" s="109"/>
      <c r="AM69" s="81"/>
      <c r="AN69" s="83"/>
      <c r="AO69" s="82"/>
      <c r="AP69" s="88">
        <f t="shared" si="11"/>
        <v>100</v>
      </c>
      <c r="AQ69" s="89"/>
      <c r="AR69" s="90"/>
      <c r="AS69" s="109" t="s">
        <v>46</v>
      </c>
      <c r="AT69" s="109"/>
      <c r="AU69" s="109"/>
      <c r="AV69" s="109"/>
      <c r="AW69" s="109"/>
      <c r="AX69" s="81"/>
      <c r="AY69" s="83"/>
      <c r="AZ69" s="82"/>
      <c r="BA69" s="88">
        <f t="shared" si="13"/>
        <v>150</v>
      </c>
      <c r="BB69" s="89"/>
      <c r="BC69" s="90"/>
    </row>
    <row r="70" spans="1:55" x14ac:dyDescent="0.25">
      <c r="A70" s="135" t="s">
        <v>25</v>
      </c>
      <c r="B70" s="136"/>
      <c r="C70" s="136"/>
      <c r="D70" s="136"/>
      <c r="E70" s="137"/>
      <c r="F70" s="140"/>
      <c r="G70" s="139"/>
      <c r="H70" s="141"/>
      <c r="I70" s="140">
        <v>170</v>
      </c>
      <c r="J70" s="139"/>
      <c r="K70" s="141"/>
      <c r="L70" s="85" t="s">
        <v>25</v>
      </c>
      <c r="M70" s="86"/>
      <c r="N70" s="86"/>
      <c r="O70" s="86"/>
      <c r="P70" s="87"/>
      <c r="Q70" s="81"/>
      <c r="R70" s="83"/>
      <c r="S70" s="82"/>
      <c r="T70" s="88">
        <f t="shared" si="7"/>
        <v>200</v>
      </c>
      <c r="U70" s="89"/>
      <c r="V70" s="90"/>
      <c r="W70" s="85" t="s">
        <v>25</v>
      </c>
      <c r="X70" s="86"/>
      <c r="Y70" s="86"/>
      <c r="Z70" s="86"/>
      <c r="AA70" s="87"/>
      <c r="AB70" s="81"/>
      <c r="AC70" s="83"/>
      <c r="AD70" s="82"/>
      <c r="AE70" s="88">
        <f t="shared" si="9"/>
        <v>120</v>
      </c>
      <c r="AF70" s="89"/>
      <c r="AG70" s="90"/>
      <c r="AH70" s="85" t="s">
        <v>25</v>
      </c>
      <c r="AI70" s="86"/>
      <c r="AJ70" s="86"/>
      <c r="AK70" s="86"/>
      <c r="AL70" s="87"/>
      <c r="AM70" s="81"/>
      <c r="AN70" s="83"/>
      <c r="AO70" s="82"/>
      <c r="AP70" s="88">
        <f t="shared" si="11"/>
        <v>100</v>
      </c>
      <c r="AQ70" s="89"/>
      <c r="AR70" s="90"/>
      <c r="AS70" s="85" t="s">
        <v>25</v>
      </c>
      <c r="AT70" s="86"/>
      <c r="AU70" s="86"/>
      <c r="AV70" s="86"/>
      <c r="AW70" s="87"/>
      <c r="AX70" s="81"/>
      <c r="AY70" s="83"/>
      <c r="AZ70" s="82"/>
      <c r="BA70" s="88">
        <f t="shared" si="13"/>
        <v>150</v>
      </c>
      <c r="BB70" s="89"/>
      <c r="BC70" s="90"/>
    </row>
    <row r="71" spans="1:55" x14ac:dyDescent="0.25">
      <c r="A71" s="139" t="s">
        <v>31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68" t="s">
        <v>31</v>
      </c>
      <c r="M71" s="68"/>
      <c r="N71" s="68"/>
      <c r="O71" s="68"/>
      <c r="P71" s="68"/>
      <c r="Q71" s="68"/>
      <c r="R71" s="68"/>
      <c r="S71" s="68"/>
      <c r="T71" s="84"/>
      <c r="U71" s="84"/>
      <c r="V71" s="84"/>
      <c r="W71" s="68" t="s">
        <v>31</v>
      </c>
      <c r="X71" s="68"/>
      <c r="Y71" s="68"/>
      <c r="Z71" s="68"/>
      <c r="AA71" s="68"/>
      <c r="AB71" s="68"/>
      <c r="AC71" s="68"/>
      <c r="AD71" s="68"/>
      <c r="AE71" s="84"/>
      <c r="AF71" s="84"/>
      <c r="AG71" s="84"/>
      <c r="AH71" s="68" t="s">
        <v>31</v>
      </c>
      <c r="AI71" s="68"/>
      <c r="AJ71" s="68"/>
      <c r="AK71" s="68"/>
      <c r="AL71" s="68"/>
      <c r="AM71" s="68"/>
      <c r="AN71" s="68"/>
      <c r="AO71" s="68"/>
      <c r="AP71" s="84"/>
      <c r="AQ71" s="84"/>
      <c r="AR71" s="84"/>
      <c r="AS71" s="68" t="s">
        <v>31</v>
      </c>
      <c r="AT71" s="68"/>
      <c r="AU71" s="68"/>
      <c r="AV71" s="68"/>
      <c r="AW71" s="68"/>
      <c r="AX71" s="68"/>
      <c r="AY71" s="68"/>
      <c r="AZ71" s="68"/>
      <c r="BA71" s="84"/>
      <c r="BB71" s="84"/>
      <c r="BC71" s="84"/>
    </row>
    <row r="72" spans="1:55" ht="15" customHeight="1" x14ac:dyDescent="0.25">
      <c r="A72" s="140" t="s">
        <v>26</v>
      </c>
      <c r="B72" s="139"/>
      <c r="C72" s="139"/>
      <c r="D72" s="139"/>
      <c r="E72" s="139"/>
      <c r="F72" s="141"/>
      <c r="G72" s="158" t="s">
        <v>30</v>
      </c>
      <c r="H72" s="159"/>
      <c r="I72" s="142" t="s">
        <v>9</v>
      </c>
      <c r="J72" s="143"/>
      <c r="K72" s="144"/>
      <c r="L72" s="105" t="s">
        <v>26</v>
      </c>
      <c r="M72" s="105"/>
      <c r="N72" s="105"/>
      <c r="O72" s="105"/>
      <c r="P72" s="105"/>
      <c r="Q72" s="105"/>
      <c r="R72" s="106" t="s">
        <v>30</v>
      </c>
      <c r="S72" s="106"/>
      <c r="T72" s="75" t="s">
        <v>9</v>
      </c>
      <c r="U72" s="76"/>
      <c r="V72" s="77"/>
      <c r="W72" s="105" t="s">
        <v>26</v>
      </c>
      <c r="X72" s="105"/>
      <c r="Y72" s="105"/>
      <c r="Z72" s="105"/>
      <c r="AA72" s="105"/>
      <c r="AB72" s="105"/>
      <c r="AC72" s="106" t="s">
        <v>30</v>
      </c>
      <c r="AD72" s="106"/>
      <c r="AE72" s="75" t="s">
        <v>9</v>
      </c>
      <c r="AF72" s="76"/>
      <c r="AG72" s="77"/>
      <c r="AH72" s="105" t="s">
        <v>26</v>
      </c>
      <c r="AI72" s="105"/>
      <c r="AJ72" s="105"/>
      <c r="AK72" s="105"/>
      <c r="AL72" s="105"/>
      <c r="AM72" s="105"/>
      <c r="AN72" s="106" t="s">
        <v>30</v>
      </c>
      <c r="AO72" s="106"/>
      <c r="AP72" s="75" t="s">
        <v>9</v>
      </c>
      <c r="AQ72" s="76"/>
      <c r="AR72" s="77"/>
      <c r="AS72" s="105" t="s">
        <v>26</v>
      </c>
      <c r="AT72" s="105"/>
      <c r="AU72" s="105"/>
      <c r="AV72" s="105"/>
      <c r="AW72" s="105"/>
      <c r="AX72" s="105"/>
      <c r="AY72" s="106" t="s">
        <v>30</v>
      </c>
      <c r="AZ72" s="106"/>
      <c r="BA72" s="75" t="s">
        <v>9</v>
      </c>
      <c r="BB72" s="76"/>
      <c r="BC72" s="77"/>
    </row>
    <row r="73" spans="1:55" x14ac:dyDescent="0.25">
      <c r="A73" s="140" t="s">
        <v>27</v>
      </c>
      <c r="B73" s="141"/>
      <c r="C73" s="140" t="s">
        <v>28</v>
      </c>
      <c r="D73" s="141"/>
      <c r="E73" s="140" t="s">
        <v>29</v>
      </c>
      <c r="F73" s="141"/>
      <c r="G73" s="160"/>
      <c r="H73" s="161"/>
      <c r="I73" s="145"/>
      <c r="J73" s="146"/>
      <c r="K73" s="147"/>
      <c r="L73" s="105" t="s">
        <v>27</v>
      </c>
      <c r="M73" s="105"/>
      <c r="N73" s="105" t="s">
        <v>28</v>
      </c>
      <c r="O73" s="105"/>
      <c r="P73" s="105" t="s">
        <v>29</v>
      </c>
      <c r="Q73" s="105"/>
      <c r="R73" s="106"/>
      <c r="S73" s="106"/>
      <c r="T73" s="78"/>
      <c r="U73" s="79"/>
      <c r="V73" s="80"/>
      <c r="W73" s="105" t="s">
        <v>27</v>
      </c>
      <c r="X73" s="105"/>
      <c r="Y73" s="105" t="s">
        <v>28</v>
      </c>
      <c r="Z73" s="105"/>
      <c r="AA73" s="105" t="s">
        <v>29</v>
      </c>
      <c r="AB73" s="105"/>
      <c r="AC73" s="106"/>
      <c r="AD73" s="106"/>
      <c r="AE73" s="78"/>
      <c r="AF73" s="79"/>
      <c r="AG73" s="80"/>
      <c r="AH73" s="105" t="s">
        <v>27</v>
      </c>
      <c r="AI73" s="105"/>
      <c r="AJ73" s="105" t="s">
        <v>28</v>
      </c>
      <c r="AK73" s="105"/>
      <c r="AL73" s="105" t="s">
        <v>29</v>
      </c>
      <c r="AM73" s="105"/>
      <c r="AN73" s="106"/>
      <c r="AO73" s="106"/>
      <c r="AP73" s="78"/>
      <c r="AQ73" s="79"/>
      <c r="AR73" s="80"/>
      <c r="AS73" s="105" t="s">
        <v>27</v>
      </c>
      <c r="AT73" s="105"/>
      <c r="AU73" s="105" t="s">
        <v>28</v>
      </c>
      <c r="AV73" s="105"/>
      <c r="AW73" s="105" t="s">
        <v>29</v>
      </c>
      <c r="AX73" s="105"/>
      <c r="AY73" s="106"/>
      <c r="AZ73" s="106"/>
      <c r="BA73" s="78"/>
      <c r="BB73" s="79"/>
      <c r="BC73" s="80"/>
    </row>
    <row r="74" spans="1:55" x14ac:dyDescent="0.25">
      <c r="A74" s="132">
        <v>14</v>
      </c>
      <c r="B74" s="134"/>
      <c r="C74" s="132">
        <v>6.0066666666666668</v>
      </c>
      <c r="D74" s="134"/>
      <c r="E74" s="132">
        <v>44.766666666666666</v>
      </c>
      <c r="F74" s="134"/>
      <c r="G74" s="132">
        <v>198.2</v>
      </c>
      <c r="H74" s="134"/>
      <c r="I74" s="132">
        <v>0.34</v>
      </c>
      <c r="J74" s="133"/>
      <c r="K74" s="38"/>
      <c r="L74" s="107">
        <f>A74*200/170</f>
        <v>16.470588235294116</v>
      </c>
      <c r="M74" s="107"/>
      <c r="N74" s="107">
        <f t="shared" ref="N74" si="14">C74*200/170</f>
        <v>7.0666666666666664</v>
      </c>
      <c r="O74" s="107"/>
      <c r="P74" s="107">
        <f t="shared" ref="P74" si="15">E74*200/170</f>
        <v>52.666666666666671</v>
      </c>
      <c r="Q74" s="107"/>
      <c r="R74" s="107">
        <f t="shared" ref="R74" si="16">G74*200/170</f>
        <v>233.1764705882353</v>
      </c>
      <c r="S74" s="107"/>
      <c r="T74" s="107">
        <f t="shared" ref="T74" si="17">I74*200/170</f>
        <v>0.4</v>
      </c>
      <c r="U74" s="81"/>
      <c r="V74" s="5"/>
      <c r="W74" s="107">
        <f>A74*120/170</f>
        <v>9.882352941176471</v>
      </c>
      <c r="X74" s="107"/>
      <c r="Y74" s="107">
        <f t="shared" ref="Y74" si="18">C74*120/170</f>
        <v>4.24</v>
      </c>
      <c r="Z74" s="107"/>
      <c r="AA74" s="107">
        <f t="shared" ref="AA74" si="19">E74*120/170</f>
        <v>31.6</v>
      </c>
      <c r="AB74" s="107"/>
      <c r="AC74" s="107">
        <f t="shared" ref="AC74" si="20">G74*120/170</f>
        <v>139.90588235294118</v>
      </c>
      <c r="AD74" s="107"/>
      <c r="AE74" s="107">
        <f t="shared" ref="AE74" si="21">I74*120/170</f>
        <v>0.24000000000000002</v>
      </c>
      <c r="AF74" s="81"/>
      <c r="AG74" s="5"/>
      <c r="AH74" s="107">
        <f>A74*100/170</f>
        <v>8.235294117647058</v>
      </c>
      <c r="AI74" s="107"/>
      <c r="AJ74" s="107">
        <f t="shared" ref="AJ74" si="22">C74*100/170</f>
        <v>3.5333333333333332</v>
      </c>
      <c r="AK74" s="107"/>
      <c r="AL74" s="107">
        <f t="shared" ref="AL74" si="23">E74*100/170</f>
        <v>26.333333333333336</v>
      </c>
      <c r="AM74" s="107"/>
      <c r="AN74" s="107">
        <f t="shared" ref="AN74" si="24">G74*100/170</f>
        <v>116.58823529411765</v>
      </c>
      <c r="AO74" s="107"/>
      <c r="AP74" s="107">
        <f t="shared" ref="AP74" si="25">I74*100/170</f>
        <v>0.2</v>
      </c>
      <c r="AQ74" s="81"/>
      <c r="AR74" s="5"/>
      <c r="AS74" s="107">
        <f>A74*150/170</f>
        <v>12.352941176470589</v>
      </c>
      <c r="AT74" s="107"/>
      <c r="AU74" s="107">
        <f t="shared" ref="AU74" si="26">C74*150/170</f>
        <v>5.3</v>
      </c>
      <c r="AV74" s="107"/>
      <c r="AW74" s="107">
        <f t="shared" ref="AW74" si="27">E74*150/170</f>
        <v>39.5</v>
      </c>
      <c r="AX74" s="107"/>
      <c r="AY74" s="107">
        <f t="shared" ref="AY74" si="28">G74*150/170</f>
        <v>174.88235294117646</v>
      </c>
      <c r="AZ74" s="107"/>
      <c r="BA74" s="107">
        <f t="shared" ref="BA74" si="29">I74*150/170</f>
        <v>0.30000000000000004</v>
      </c>
      <c r="BB74" s="81"/>
      <c r="BC74" s="5"/>
    </row>
    <row r="75" spans="1:55" x14ac:dyDescent="0.25">
      <c r="A75" s="138" t="s">
        <v>32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84" t="s">
        <v>32</v>
      </c>
      <c r="M75" s="84"/>
      <c r="N75" s="84"/>
      <c r="O75" s="84"/>
      <c r="P75" s="84"/>
      <c r="Q75" s="84"/>
      <c r="R75" s="84"/>
      <c r="S75" s="84"/>
      <c r="T75" s="108"/>
      <c r="U75" s="108"/>
      <c r="V75" s="108"/>
      <c r="W75" s="84" t="s">
        <v>32</v>
      </c>
      <c r="X75" s="84"/>
      <c r="Y75" s="84"/>
      <c r="Z75" s="84"/>
      <c r="AA75" s="84"/>
      <c r="AB75" s="84"/>
      <c r="AC75" s="84"/>
      <c r="AD75" s="84"/>
      <c r="AE75" s="108"/>
      <c r="AF75" s="108"/>
      <c r="AG75" s="108"/>
      <c r="AH75" s="84" t="s">
        <v>32</v>
      </c>
      <c r="AI75" s="84"/>
      <c r="AJ75" s="84"/>
      <c r="AK75" s="84"/>
      <c r="AL75" s="84"/>
      <c r="AM75" s="84"/>
      <c r="AN75" s="84"/>
      <c r="AO75" s="84"/>
      <c r="AP75" s="108"/>
      <c r="AQ75" s="108"/>
      <c r="AR75" s="108"/>
      <c r="AS75" s="84" t="s">
        <v>32</v>
      </c>
      <c r="AT75" s="84"/>
      <c r="AU75" s="84"/>
      <c r="AV75" s="84"/>
      <c r="AW75" s="84"/>
      <c r="AX75" s="84"/>
      <c r="AY75" s="84"/>
      <c r="AZ75" s="84"/>
      <c r="BA75" s="108"/>
      <c r="BB75" s="108"/>
      <c r="BC75" s="108"/>
    </row>
    <row r="76" spans="1:55" ht="115.5" customHeight="1" x14ac:dyDescent="0.25">
      <c r="A76" s="127" t="s">
        <v>47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63" t="s">
        <v>47</v>
      </c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63" t="s">
        <v>47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63" t="s">
        <v>47</v>
      </c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63" t="s">
        <v>47</v>
      </c>
      <c r="AT76" s="99"/>
      <c r="AU76" s="99"/>
      <c r="AV76" s="99"/>
      <c r="AW76" s="99"/>
      <c r="AX76" s="99"/>
      <c r="AY76" s="99"/>
      <c r="AZ76" s="99"/>
      <c r="BA76" s="99"/>
      <c r="BB76" s="99"/>
      <c r="BC76" s="99"/>
    </row>
    <row r="77" spans="1:55" x14ac:dyDescent="0.25">
      <c r="A77" s="126" t="s">
        <v>10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67" t="s">
        <v>10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 t="s">
        <v>10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 t="s">
        <v>10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 t="s">
        <v>10</v>
      </c>
      <c r="AT77" s="67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1:55" ht="39.75" customHeight="1" x14ac:dyDescent="0.25">
      <c r="A78" s="127" t="s">
        <v>48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63" t="s">
        <v>48</v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 t="s">
        <v>48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 t="s">
        <v>48</v>
      </c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 t="s">
        <v>48</v>
      </c>
      <c r="AT78" s="63"/>
      <c r="AU78" s="63"/>
      <c r="AV78" s="63"/>
      <c r="AW78" s="63"/>
      <c r="AX78" s="63"/>
      <c r="AY78" s="63"/>
      <c r="AZ78" s="63"/>
      <c r="BA78" s="63"/>
      <c r="BB78" s="63"/>
      <c r="BC78" s="63"/>
    </row>
    <row r="79" spans="1:55" x14ac:dyDescent="0.25">
      <c r="A79" s="126" t="s">
        <v>11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67" t="s">
        <v>11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 t="s">
        <v>11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 t="s">
        <v>11</v>
      </c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 t="s">
        <v>11</v>
      </c>
      <c r="AT79" s="67"/>
      <c r="AU79" s="67"/>
      <c r="AV79" s="67"/>
      <c r="AW79" s="67"/>
      <c r="AX79" s="67"/>
      <c r="AY79" s="67"/>
      <c r="AZ79" s="67"/>
      <c r="BA79" s="67"/>
      <c r="BB79" s="67"/>
      <c r="BC79" s="67"/>
    </row>
    <row r="80" spans="1:55" ht="36.75" customHeight="1" x14ac:dyDescent="0.25">
      <c r="A80" s="127" t="s">
        <v>49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63" t="s">
        <v>49</v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 t="s">
        <v>49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 t="s">
        <v>49</v>
      </c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 t="s">
        <v>49</v>
      </c>
      <c r="AT80" s="63"/>
      <c r="AU80" s="63"/>
      <c r="AV80" s="63"/>
      <c r="AW80" s="63"/>
      <c r="AX80" s="63"/>
      <c r="AY80" s="63"/>
      <c r="AZ80" s="63"/>
      <c r="BA80" s="63"/>
      <c r="BB80" s="63"/>
      <c r="BC80" s="63"/>
    </row>
    <row r="81" spans="1:55" ht="15.75" customHeight="1" x14ac:dyDescent="0.25">
      <c r="A81" s="162"/>
      <c r="B81" s="162"/>
      <c r="C81" s="162"/>
      <c r="D81" s="162"/>
      <c r="E81" s="42"/>
      <c r="F81" s="42"/>
      <c r="G81" s="42"/>
      <c r="H81" s="42"/>
      <c r="I81" s="42"/>
      <c r="J81" s="42"/>
      <c r="K81" s="42"/>
      <c r="L81" s="64"/>
      <c r="M81" s="64"/>
      <c r="N81" s="64"/>
      <c r="O81" s="64"/>
      <c r="P81" s="7"/>
      <c r="Q81" s="7"/>
      <c r="R81" s="7"/>
      <c r="S81" s="7"/>
      <c r="T81" s="7"/>
      <c r="U81" s="7"/>
      <c r="V81" s="7"/>
      <c r="W81" s="64"/>
      <c r="X81" s="64"/>
      <c r="Y81" s="64"/>
      <c r="Z81" s="64"/>
      <c r="AA81" s="7"/>
      <c r="AB81" s="7"/>
      <c r="AC81" s="7"/>
      <c r="AD81" s="7"/>
      <c r="AE81" s="7"/>
      <c r="AF81" s="7"/>
      <c r="AG81" s="7"/>
      <c r="AH81" s="64"/>
      <c r="AI81" s="64"/>
      <c r="AJ81" s="64"/>
      <c r="AK81" s="64"/>
      <c r="AL81" s="7"/>
      <c r="AM81" s="7"/>
      <c r="AN81" s="7"/>
      <c r="AO81" s="7"/>
      <c r="AP81" s="7"/>
      <c r="AQ81" s="7"/>
      <c r="AR81" s="7"/>
      <c r="AS81" s="64"/>
      <c r="AT81" s="64"/>
      <c r="AU81" s="64"/>
      <c r="AV81" s="64"/>
      <c r="AW81" s="7"/>
      <c r="AX81" s="7"/>
      <c r="AY81" s="7"/>
      <c r="AZ81" s="7"/>
      <c r="BA81" s="7"/>
      <c r="BB81" s="7"/>
      <c r="BC81" s="7"/>
    </row>
    <row r="82" spans="1:55" ht="13.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1:55" ht="10.5" customHeight="1" x14ac:dyDescent="0.25">
      <c r="A83" s="131"/>
      <c r="B83" s="131"/>
      <c r="C83" s="131"/>
      <c r="D83" s="44"/>
      <c r="E83" s="131"/>
      <c r="F83" s="131"/>
      <c r="G83" s="131"/>
      <c r="H83" s="44"/>
      <c r="I83" s="131"/>
      <c r="J83" s="131"/>
      <c r="K83" s="131"/>
      <c r="L83" s="65"/>
      <c r="M83" s="65"/>
      <c r="N83" s="65"/>
      <c r="O83" s="8"/>
      <c r="P83" s="65"/>
      <c r="Q83" s="65"/>
      <c r="R83" s="65"/>
      <c r="S83" s="8"/>
      <c r="T83" s="65"/>
      <c r="U83" s="65"/>
      <c r="V83" s="65"/>
      <c r="W83" s="65"/>
      <c r="X83" s="65"/>
      <c r="Y83" s="65"/>
      <c r="Z83" s="8"/>
      <c r="AA83" s="65"/>
      <c r="AB83" s="65"/>
      <c r="AC83" s="65"/>
      <c r="AD83" s="8"/>
      <c r="AE83" s="65"/>
      <c r="AF83" s="65"/>
      <c r="AG83" s="65"/>
      <c r="AH83" s="65"/>
      <c r="AI83" s="65"/>
      <c r="AJ83" s="65"/>
      <c r="AK83" s="8"/>
      <c r="AL83" s="65"/>
      <c r="AM83" s="65"/>
      <c r="AN83" s="65"/>
      <c r="AO83" s="8"/>
      <c r="AP83" s="65"/>
      <c r="AQ83" s="65"/>
      <c r="AR83" s="65"/>
      <c r="AS83" s="65"/>
      <c r="AT83" s="65"/>
      <c r="AU83" s="65"/>
      <c r="AV83" s="8"/>
      <c r="AW83" s="65"/>
      <c r="AX83" s="65"/>
      <c r="AY83" s="65"/>
      <c r="AZ83" s="8"/>
      <c r="BA83" s="65"/>
      <c r="BB83" s="65"/>
      <c r="BC83" s="65"/>
    </row>
    <row r="84" spans="1:55" ht="15" customHeight="1" x14ac:dyDescent="0.25">
      <c r="A84" s="148"/>
      <c r="B84" s="148"/>
      <c r="C84" s="148"/>
      <c r="D84" s="148"/>
      <c r="E84" s="37"/>
      <c r="F84" s="37"/>
      <c r="G84" s="37"/>
      <c r="H84" s="37"/>
      <c r="I84" s="37"/>
      <c r="J84" s="37"/>
      <c r="K84" s="37"/>
      <c r="L84" s="66"/>
      <c r="M84" s="66"/>
      <c r="N84" s="66"/>
      <c r="O84" s="66"/>
      <c r="W84" s="66"/>
      <c r="X84" s="66"/>
      <c r="Y84" s="66"/>
      <c r="Z84" s="66"/>
      <c r="AH84" s="66"/>
      <c r="AI84" s="66"/>
      <c r="AJ84" s="66"/>
      <c r="AK84" s="66"/>
      <c r="AS84" s="66"/>
      <c r="AT84" s="66"/>
      <c r="AU84" s="66"/>
      <c r="AV84" s="66"/>
    </row>
    <row r="85" spans="1:55" x14ac:dyDescent="0.25">
      <c r="A85" s="126" t="s">
        <v>391</v>
      </c>
      <c r="B85" s="126"/>
      <c r="C85" s="126"/>
      <c r="D85" s="126"/>
      <c r="E85" s="126"/>
      <c r="F85" s="126"/>
      <c r="G85" s="39"/>
      <c r="H85" s="39"/>
      <c r="I85" s="41"/>
      <c r="J85" s="126" t="s">
        <v>38</v>
      </c>
      <c r="K85" s="126"/>
      <c r="L85" s="67" t="s">
        <v>391</v>
      </c>
      <c r="M85" s="67"/>
      <c r="N85" s="67"/>
      <c r="O85" s="67"/>
      <c r="P85" s="67"/>
      <c r="Q85" s="67"/>
      <c r="R85" s="4"/>
      <c r="S85" s="4"/>
      <c r="T85" s="2"/>
      <c r="U85" s="67" t="s">
        <v>38</v>
      </c>
      <c r="V85" s="67"/>
      <c r="W85" s="67" t="s">
        <v>391</v>
      </c>
      <c r="X85" s="67"/>
      <c r="Y85" s="67"/>
      <c r="Z85" s="67"/>
      <c r="AA85" s="67"/>
      <c r="AB85" s="67"/>
      <c r="AC85" s="4"/>
      <c r="AD85" s="4"/>
      <c r="AE85" s="2"/>
      <c r="AF85" s="67" t="s">
        <v>38</v>
      </c>
      <c r="AG85" s="67"/>
      <c r="AH85" s="67" t="s">
        <v>391</v>
      </c>
      <c r="AI85" s="67"/>
      <c r="AJ85" s="67"/>
      <c r="AK85" s="67"/>
      <c r="AL85" s="67"/>
      <c r="AM85" s="67"/>
      <c r="AN85" s="4"/>
      <c r="AO85" s="4"/>
      <c r="AP85" s="2"/>
      <c r="AQ85" s="67" t="s">
        <v>38</v>
      </c>
      <c r="AR85" s="67"/>
      <c r="AS85" s="67" t="s">
        <v>391</v>
      </c>
      <c r="AT85" s="67"/>
      <c r="AU85" s="67"/>
      <c r="AV85" s="67"/>
      <c r="AW85" s="67"/>
      <c r="AX85" s="67"/>
      <c r="AY85" s="4"/>
      <c r="AZ85" s="4"/>
      <c r="BA85" s="2"/>
      <c r="BB85" s="67" t="s">
        <v>38</v>
      </c>
      <c r="BC85" s="67"/>
    </row>
    <row r="86" spans="1:55" ht="15" customHeight="1" x14ac:dyDescent="0.25">
      <c r="A86" s="6"/>
      <c r="G86" s="1"/>
      <c r="H86" s="103"/>
      <c r="I86" s="103"/>
      <c r="J86" s="103" t="s">
        <v>0</v>
      </c>
      <c r="K86" s="103"/>
      <c r="L86" s="9"/>
      <c r="R86" s="1"/>
      <c r="S86" s="103"/>
      <c r="T86" s="103"/>
      <c r="U86" s="103" t="s">
        <v>0</v>
      </c>
      <c r="V86" s="103"/>
      <c r="W86" s="9"/>
      <c r="AC86" s="1"/>
      <c r="AD86" s="103"/>
      <c r="AE86" s="103"/>
      <c r="AF86" s="103" t="s">
        <v>0</v>
      </c>
      <c r="AG86" s="103"/>
      <c r="AH86" s="9"/>
      <c r="AN86" s="1"/>
      <c r="AO86" s="103"/>
      <c r="AP86" s="103"/>
      <c r="AQ86" s="103" t="s">
        <v>0</v>
      </c>
      <c r="AR86" s="103"/>
      <c r="AS86" s="9"/>
      <c r="AY86" s="1"/>
      <c r="AZ86" s="103"/>
      <c r="BA86" s="103"/>
      <c r="BB86" s="103" t="s">
        <v>0</v>
      </c>
      <c r="BC86" s="103"/>
    </row>
    <row r="87" spans="1:55" x14ac:dyDescent="0.25">
      <c r="A87" s="37"/>
      <c r="B87" s="37"/>
      <c r="C87" s="37"/>
      <c r="D87" s="37"/>
      <c r="E87" s="37"/>
      <c r="F87" s="37"/>
      <c r="G87" s="37"/>
      <c r="H87" s="128"/>
      <c r="I87" s="128"/>
      <c r="J87" s="128" t="s">
        <v>632</v>
      </c>
      <c r="K87" s="128"/>
      <c r="S87" s="103"/>
      <c r="T87" s="103"/>
      <c r="U87" s="103" t="s">
        <v>632</v>
      </c>
      <c r="V87" s="103"/>
      <c r="AD87" s="103"/>
      <c r="AE87" s="103"/>
      <c r="AF87" s="103" t="s">
        <v>632</v>
      </c>
      <c r="AG87" s="103"/>
      <c r="AO87" s="103"/>
      <c r="AP87" s="103"/>
      <c r="AQ87" s="103" t="s">
        <v>632</v>
      </c>
      <c r="AR87" s="103"/>
      <c r="AZ87" s="103"/>
      <c r="BA87" s="103"/>
      <c r="BB87" s="103" t="s">
        <v>632</v>
      </c>
      <c r="BC87" s="103"/>
    </row>
    <row r="88" spans="1:55" x14ac:dyDescent="0.25">
      <c r="A88" s="37"/>
      <c r="B88" s="37"/>
      <c r="C88" s="37"/>
      <c r="D88" s="37"/>
      <c r="E88" s="37"/>
      <c r="F88" s="37"/>
      <c r="G88" s="43"/>
      <c r="H88" s="129" t="s">
        <v>633</v>
      </c>
      <c r="I88" s="129"/>
      <c r="J88" s="129"/>
      <c r="K88" s="129"/>
      <c r="R88" s="3"/>
      <c r="S88" s="104" t="s">
        <v>633</v>
      </c>
      <c r="T88" s="104"/>
      <c r="U88" s="104"/>
      <c r="V88" s="104"/>
      <c r="AC88" s="3"/>
      <c r="AD88" s="104" t="s">
        <v>633</v>
      </c>
      <c r="AE88" s="104"/>
      <c r="AF88" s="104"/>
      <c r="AG88" s="104"/>
      <c r="AN88" s="3"/>
      <c r="AO88" s="104" t="s">
        <v>633</v>
      </c>
      <c r="AP88" s="104"/>
      <c r="AQ88" s="104"/>
      <c r="AR88" s="104"/>
      <c r="AY88" s="3"/>
      <c r="AZ88" s="104" t="s">
        <v>633</v>
      </c>
      <c r="BA88" s="104"/>
      <c r="BB88" s="104"/>
      <c r="BC88" s="104"/>
    </row>
    <row r="89" spans="1:55" ht="18.75" customHeight="1" x14ac:dyDescent="0.25">
      <c r="A89" s="37"/>
      <c r="B89" s="37"/>
      <c r="C89" s="37"/>
      <c r="D89" s="37"/>
      <c r="E89" s="37"/>
      <c r="F89" s="37"/>
      <c r="G89" s="43"/>
      <c r="H89" s="130" t="s">
        <v>1</v>
      </c>
      <c r="I89" s="130"/>
      <c r="J89" s="130"/>
      <c r="K89" s="130"/>
      <c r="R89" s="3"/>
      <c r="S89" s="94" t="s">
        <v>1</v>
      </c>
      <c r="T89" s="94"/>
      <c r="U89" s="94"/>
      <c r="V89" s="94"/>
      <c r="AC89" s="3"/>
      <c r="AD89" s="94" t="s">
        <v>1</v>
      </c>
      <c r="AE89" s="94"/>
      <c r="AF89" s="94"/>
      <c r="AG89" s="94"/>
      <c r="AN89" s="3"/>
      <c r="AO89" s="94" t="s">
        <v>1</v>
      </c>
      <c r="AP89" s="94"/>
      <c r="AQ89" s="94"/>
      <c r="AR89" s="94"/>
      <c r="AY89" s="3"/>
      <c r="AZ89" s="94" t="s">
        <v>1</v>
      </c>
      <c r="BA89" s="94"/>
      <c r="BB89" s="94"/>
      <c r="BC89" s="94"/>
    </row>
    <row r="90" spans="1:55" ht="18.75" customHeight="1" x14ac:dyDescent="0.25">
      <c r="A90" s="37"/>
      <c r="B90" s="37"/>
      <c r="C90" s="37"/>
      <c r="D90" s="37"/>
      <c r="E90" s="37"/>
      <c r="F90" s="37"/>
      <c r="G90" s="43"/>
      <c r="H90" s="130" t="s">
        <v>2</v>
      </c>
      <c r="I90" s="130"/>
      <c r="J90" s="130"/>
      <c r="K90" s="130"/>
      <c r="R90" s="3"/>
      <c r="S90" s="94" t="s">
        <v>2</v>
      </c>
      <c r="T90" s="94"/>
      <c r="U90" s="94"/>
      <c r="V90" s="94"/>
      <c r="AC90" s="3"/>
      <c r="AD90" s="94" t="s">
        <v>2</v>
      </c>
      <c r="AE90" s="94"/>
      <c r="AF90" s="94"/>
      <c r="AG90" s="94"/>
      <c r="AN90" s="3"/>
      <c r="AO90" s="94" t="s">
        <v>2</v>
      </c>
      <c r="AP90" s="94"/>
      <c r="AQ90" s="94"/>
      <c r="AR90" s="94"/>
      <c r="AY90" s="3"/>
      <c r="AZ90" s="94" t="s">
        <v>2</v>
      </c>
      <c r="BA90" s="94"/>
      <c r="BB90" s="94"/>
      <c r="BC90" s="94"/>
    </row>
    <row r="91" spans="1:55" ht="19.5" customHeight="1" x14ac:dyDescent="0.25">
      <c r="A91" s="37"/>
      <c r="B91" s="37"/>
      <c r="C91" s="37"/>
      <c r="D91" s="37"/>
      <c r="E91" s="37"/>
      <c r="F91" s="37"/>
      <c r="G91" s="43"/>
      <c r="H91" s="130" t="s">
        <v>3</v>
      </c>
      <c r="I91" s="130"/>
      <c r="J91" s="130"/>
      <c r="K91" s="130"/>
      <c r="R91" s="3"/>
      <c r="S91" s="94" t="s">
        <v>3</v>
      </c>
      <c r="T91" s="94"/>
      <c r="U91" s="94"/>
      <c r="V91" s="94"/>
      <c r="AC91" s="3"/>
      <c r="AD91" s="94" t="s">
        <v>3</v>
      </c>
      <c r="AE91" s="94"/>
      <c r="AF91" s="94"/>
      <c r="AG91" s="94"/>
      <c r="AN91" s="3"/>
      <c r="AO91" s="94" t="s">
        <v>3</v>
      </c>
      <c r="AP91" s="94"/>
      <c r="AQ91" s="94"/>
      <c r="AR91" s="94"/>
      <c r="AY91" s="3"/>
      <c r="AZ91" s="94" t="s">
        <v>3</v>
      </c>
      <c r="BA91" s="94"/>
      <c r="BB91" s="94"/>
      <c r="BC91" s="94"/>
    </row>
    <row r="92" spans="1:55" x14ac:dyDescent="0.25">
      <c r="A92" s="37"/>
      <c r="B92" s="37"/>
      <c r="C92" s="37"/>
      <c r="D92" s="37"/>
      <c r="E92" s="37"/>
      <c r="F92" s="37"/>
      <c r="G92" s="37"/>
      <c r="H92" s="131" t="s">
        <v>36</v>
      </c>
      <c r="I92" s="131"/>
      <c r="J92" s="131"/>
      <c r="K92" s="131"/>
      <c r="S92" s="95" t="s">
        <v>36</v>
      </c>
      <c r="T92" s="95"/>
      <c r="U92" s="95"/>
      <c r="V92" s="95"/>
      <c r="AD92" s="95" t="s">
        <v>36</v>
      </c>
      <c r="AE92" s="95"/>
      <c r="AF92" s="95"/>
      <c r="AG92" s="95"/>
      <c r="AO92" s="95" t="s">
        <v>36</v>
      </c>
      <c r="AP92" s="95"/>
      <c r="AQ92" s="95"/>
      <c r="AR92" s="95"/>
      <c r="AZ92" s="95" t="s">
        <v>36</v>
      </c>
      <c r="BA92" s="95"/>
      <c r="BB92" s="95"/>
      <c r="BC92" s="95"/>
    </row>
    <row r="93" spans="1:55" ht="3.75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55" x14ac:dyDescent="0.25">
      <c r="A94" s="37"/>
      <c r="B94" s="37"/>
      <c r="C94" s="167" t="s">
        <v>330</v>
      </c>
      <c r="D94" s="167"/>
      <c r="E94" s="167"/>
      <c r="F94" s="167"/>
      <c r="G94" s="168" t="s">
        <v>367</v>
      </c>
      <c r="H94" s="168"/>
      <c r="I94" s="55"/>
      <c r="J94" s="37"/>
      <c r="K94" s="37"/>
      <c r="N94" s="96" t="s">
        <v>330</v>
      </c>
      <c r="O94" s="96"/>
      <c r="P94" s="96"/>
      <c r="Q94" s="96"/>
      <c r="R94" s="97" t="s">
        <v>738</v>
      </c>
      <c r="S94" s="97"/>
      <c r="T94" s="27"/>
      <c r="Y94" s="96" t="s">
        <v>330</v>
      </c>
      <c r="Z94" s="96"/>
      <c r="AA94" s="96"/>
      <c r="AB94" s="96"/>
      <c r="AC94" s="97" t="s">
        <v>690</v>
      </c>
      <c r="AD94" s="97"/>
      <c r="AE94" s="27"/>
      <c r="AJ94" s="96" t="s">
        <v>330</v>
      </c>
      <c r="AK94" s="96"/>
      <c r="AL94" s="96"/>
      <c r="AM94" s="96"/>
      <c r="AN94" s="97" t="s">
        <v>739</v>
      </c>
      <c r="AO94" s="97"/>
      <c r="AP94" s="27"/>
      <c r="AU94" s="96" t="s">
        <v>330</v>
      </c>
      <c r="AV94" s="96"/>
      <c r="AW94" s="96"/>
      <c r="AX94" s="96"/>
      <c r="AY94" s="97" t="s">
        <v>691</v>
      </c>
      <c r="AZ94" s="97"/>
      <c r="BA94" s="27"/>
    </row>
    <row r="95" spans="1:55" ht="3.7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55" x14ac:dyDescent="0.25">
      <c r="A96" s="148" t="s">
        <v>16</v>
      </c>
      <c r="B96" s="148"/>
      <c r="C96" s="148"/>
      <c r="D96" s="148"/>
      <c r="E96" s="149" t="s">
        <v>321</v>
      </c>
      <c r="F96" s="149"/>
      <c r="G96" s="149"/>
      <c r="H96" s="149"/>
      <c r="I96" s="149"/>
      <c r="J96" s="149"/>
      <c r="K96" s="149"/>
      <c r="L96" s="66" t="s">
        <v>16</v>
      </c>
      <c r="M96" s="66"/>
      <c r="N96" s="66"/>
      <c r="O96" s="66"/>
      <c r="P96" s="98" t="s">
        <v>322</v>
      </c>
      <c r="Q96" s="98"/>
      <c r="R96" s="98"/>
      <c r="S96" s="98"/>
      <c r="T96" s="98"/>
      <c r="U96" s="98"/>
      <c r="V96" s="98"/>
      <c r="W96" s="66" t="s">
        <v>16</v>
      </c>
      <c r="X96" s="66"/>
      <c r="Y96" s="66"/>
      <c r="Z96" s="66"/>
      <c r="AA96" s="98" t="s">
        <v>322</v>
      </c>
      <c r="AB96" s="98"/>
      <c r="AC96" s="98"/>
      <c r="AD96" s="98"/>
      <c r="AE96" s="98"/>
      <c r="AF96" s="98"/>
      <c r="AG96" s="98"/>
      <c r="AH96" s="66" t="s">
        <v>16</v>
      </c>
      <c r="AI96" s="66"/>
      <c r="AJ96" s="66"/>
      <c r="AK96" s="66"/>
      <c r="AL96" s="98" t="s">
        <v>322</v>
      </c>
      <c r="AM96" s="98"/>
      <c r="AN96" s="98"/>
      <c r="AO96" s="98"/>
      <c r="AP96" s="98"/>
      <c r="AQ96" s="98"/>
      <c r="AR96" s="98"/>
      <c r="AS96" s="66" t="s">
        <v>16</v>
      </c>
      <c r="AT96" s="66"/>
      <c r="AU96" s="66"/>
      <c r="AV96" s="66"/>
      <c r="AW96" s="98" t="s">
        <v>322</v>
      </c>
      <c r="AX96" s="98"/>
      <c r="AY96" s="98"/>
      <c r="AZ96" s="98"/>
      <c r="BA96" s="98"/>
      <c r="BB96" s="98"/>
      <c r="BC96" s="98"/>
    </row>
    <row r="97" spans="1:55" ht="29.25" customHeight="1" x14ac:dyDescent="0.25">
      <c r="A97" s="150" t="s">
        <v>17</v>
      </c>
      <c r="B97" s="150"/>
      <c r="C97" s="150"/>
      <c r="D97" s="150"/>
      <c r="E97" s="151" t="s">
        <v>529</v>
      </c>
      <c r="F97" s="151"/>
      <c r="G97" s="151"/>
      <c r="H97" s="151"/>
      <c r="I97" s="151"/>
      <c r="J97" s="151"/>
      <c r="K97" s="151"/>
      <c r="L97" s="99" t="s">
        <v>17</v>
      </c>
      <c r="M97" s="99"/>
      <c r="N97" s="99"/>
      <c r="O97" s="99"/>
      <c r="P97" s="100" t="s">
        <v>529</v>
      </c>
      <c r="Q97" s="100"/>
      <c r="R97" s="100"/>
      <c r="S97" s="100"/>
      <c r="T97" s="100"/>
      <c r="U97" s="100"/>
      <c r="V97" s="100"/>
      <c r="W97" s="99" t="s">
        <v>17</v>
      </c>
      <c r="X97" s="99"/>
      <c r="Y97" s="99"/>
      <c r="Z97" s="99"/>
      <c r="AA97" s="100" t="s">
        <v>529</v>
      </c>
      <c r="AB97" s="100"/>
      <c r="AC97" s="100"/>
      <c r="AD97" s="100"/>
      <c r="AE97" s="100"/>
      <c r="AF97" s="100"/>
      <c r="AG97" s="100"/>
      <c r="AH97" s="99" t="s">
        <v>17</v>
      </c>
      <c r="AI97" s="99"/>
      <c r="AJ97" s="99"/>
      <c r="AK97" s="99"/>
      <c r="AL97" s="100" t="s">
        <v>529</v>
      </c>
      <c r="AM97" s="100"/>
      <c r="AN97" s="100"/>
      <c r="AO97" s="100"/>
      <c r="AP97" s="100"/>
      <c r="AQ97" s="100"/>
      <c r="AR97" s="100"/>
      <c r="AS97" s="99" t="s">
        <v>17</v>
      </c>
      <c r="AT97" s="99"/>
      <c r="AU97" s="99"/>
      <c r="AV97" s="99"/>
      <c r="AW97" s="100" t="s">
        <v>529</v>
      </c>
      <c r="AX97" s="100"/>
      <c r="AY97" s="100"/>
      <c r="AZ97" s="100"/>
      <c r="BA97" s="100"/>
      <c r="BB97" s="100"/>
      <c r="BC97" s="100"/>
    </row>
    <row r="98" spans="1:55" x14ac:dyDescent="0.25">
      <c r="A98" s="148" t="s">
        <v>18</v>
      </c>
      <c r="B98" s="148"/>
      <c r="C98" s="148"/>
      <c r="D98" s="148"/>
      <c r="E98" s="126">
        <v>195</v>
      </c>
      <c r="F98" s="126"/>
      <c r="G98" s="126"/>
      <c r="H98" s="126"/>
      <c r="I98" s="126"/>
      <c r="J98" s="126"/>
      <c r="K98" s="126"/>
      <c r="L98" s="66" t="s">
        <v>18</v>
      </c>
      <c r="M98" s="66"/>
      <c r="N98" s="66"/>
      <c r="O98" s="66"/>
      <c r="P98" s="67">
        <v>195</v>
      </c>
      <c r="Q98" s="67"/>
      <c r="R98" s="67"/>
      <c r="S98" s="67"/>
      <c r="T98" s="67"/>
      <c r="U98" s="67"/>
      <c r="V98" s="67"/>
      <c r="W98" s="66" t="s">
        <v>18</v>
      </c>
      <c r="X98" s="66"/>
      <c r="Y98" s="66"/>
      <c r="Z98" s="66"/>
      <c r="AA98" s="67">
        <v>195</v>
      </c>
      <c r="AB98" s="67"/>
      <c r="AC98" s="67"/>
      <c r="AD98" s="67"/>
      <c r="AE98" s="67"/>
      <c r="AF98" s="67"/>
      <c r="AG98" s="67"/>
      <c r="AH98" s="66" t="s">
        <v>18</v>
      </c>
      <c r="AI98" s="66"/>
      <c r="AJ98" s="66"/>
      <c r="AK98" s="66"/>
      <c r="AL98" s="67">
        <v>195</v>
      </c>
      <c r="AM98" s="67"/>
      <c r="AN98" s="67"/>
      <c r="AO98" s="67"/>
      <c r="AP98" s="67"/>
      <c r="AQ98" s="67"/>
      <c r="AR98" s="67"/>
      <c r="AS98" s="66" t="s">
        <v>18</v>
      </c>
      <c r="AT98" s="66"/>
      <c r="AU98" s="66"/>
      <c r="AV98" s="66"/>
      <c r="AW98" s="67">
        <v>195</v>
      </c>
      <c r="AX98" s="67"/>
      <c r="AY98" s="67"/>
      <c r="AZ98" s="67"/>
      <c r="BA98" s="67"/>
      <c r="BB98" s="67"/>
      <c r="BC98" s="67"/>
    </row>
    <row r="99" spans="1:55" x14ac:dyDescent="0.25">
      <c r="A99" s="163" t="s">
        <v>24</v>
      </c>
      <c r="B99" s="163"/>
      <c r="C99" s="163"/>
      <c r="D99" s="163"/>
      <c r="E99" s="129">
        <v>170</v>
      </c>
      <c r="F99" s="129"/>
      <c r="G99" s="129"/>
      <c r="H99" s="129"/>
      <c r="I99" s="129"/>
      <c r="J99" s="129"/>
      <c r="K99" s="129"/>
      <c r="L99" s="101" t="s">
        <v>24</v>
      </c>
      <c r="M99" s="101"/>
      <c r="N99" s="101"/>
      <c r="O99" s="101"/>
      <c r="P99" s="102">
        <v>200</v>
      </c>
      <c r="Q99" s="102"/>
      <c r="R99" s="102"/>
      <c r="S99" s="102"/>
      <c r="T99" s="102"/>
      <c r="U99" s="102"/>
      <c r="V99" s="102"/>
      <c r="W99" s="101" t="s">
        <v>24</v>
      </c>
      <c r="X99" s="101"/>
      <c r="Y99" s="101"/>
      <c r="Z99" s="101"/>
      <c r="AA99" s="102">
        <v>120</v>
      </c>
      <c r="AB99" s="102"/>
      <c r="AC99" s="102"/>
      <c r="AD99" s="102"/>
      <c r="AE99" s="102"/>
      <c r="AF99" s="102"/>
      <c r="AG99" s="102"/>
      <c r="AH99" s="101" t="s">
        <v>24</v>
      </c>
      <c r="AI99" s="101"/>
      <c r="AJ99" s="101"/>
      <c r="AK99" s="101"/>
      <c r="AL99" s="102">
        <v>100</v>
      </c>
      <c r="AM99" s="102"/>
      <c r="AN99" s="102"/>
      <c r="AO99" s="102"/>
      <c r="AP99" s="102"/>
      <c r="AQ99" s="102"/>
      <c r="AR99" s="102"/>
      <c r="AS99" s="101" t="s">
        <v>24</v>
      </c>
      <c r="AT99" s="101"/>
      <c r="AU99" s="101"/>
      <c r="AV99" s="101"/>
      <c r="AW99" s="102">
        <v>150</v>
      </c>
      <c r="AX99" s="102"/>
      <c r="AY99" s="102"/>
      <c r="AZ99" s="102"/>
      <c r="BA99" s="102"/>
      <c r="BB99" s="102"/>
      <c r="BC99" s="102"/>
    </row>
    <row r="100" spans="1:55" x14ac:dyDescent="0.25">
      <c r="A100" s="142" t="s">
        <v>19</v>
      </c>
      <c r="B100" s="143"/>
      <c r="C100" s="143"/>
      <c r="D100" s="143"/>
      <c r="E100" s="144"/>
      <c r="F100" s="140" t="s">
        <v>20</v>
      </c>
      <c r="G100" s="139"/>
      <c r="H100" s="139"/>
      <c r="I100" s="139"/>
      <c r="J100" s="139"/>
      <c r="K100" s="141"/>
      <c r="L100" s="75" t="s">
        <v>19</v>
      </c>
      <c r="M100" s="76"/>
      <c r="N100" s="76"/>
      <c r="O100" s="76"/>
      <c r="P100" s="77"/>
      <c r="Q100" s="69" t="s">
        <v>20</v>
      </c>
      <c r="R100" s="68"/>
      <c r="S100" s="68"/>
      <c r="T100" s="68"/>
      <c r="U100" s="68"/>
      <c r="V100" s="70"/>
      <c r="W100" s="75" t="s">
        <v>19</v>
      </c>
      <c r="X100" s="76"/>
      <c r="Y100" s="76"/>
      <c r="Z100" s="76"/>
      <c r="AA100" s="77"/>
      <c r="AB100" s="69" t="s">
        <v>20</v>
      </c>
      <c r="AC100" s="68"/>
      <c r="AD100" s="68"/>
      <c r="AE100" s="68"/>
      <c r="AF100" s="68"/>
      <c r="AG100" s="70"/>
      <c r="AH100" s="75" t="s">
        <v>19</v>
      </c>
      <c r="AI100" s="76"/>
      <c r="AJ100" s="76"/>
      <c r="AK100" s="76"/>
      <c r="AL100" s="77"/>
      <c r="AM100" s="69" t="s">
        <v>20</v>
      </c>
      <c r="AN100" s="68"/>
      <c r="AO100" s="68"/>
      <c r="AP100" s="68"/>
      <c r="AQ100" s="68"/>
      <c r="AR100" s="70"/>
      <c r="AS100" s="75" t="s">
        <v>19</v>
      </c>
      <c r="AT100" s="76"/>
      <c r="AU100" s="76"/>
      <c r="AV100" s="76"/>
      <c r="AW100" s="77"/>
      <c r="AX100" s="69" t="s">
        <v>20</v>
      </c>
      <c r="AY100" s="68"/>
      <c r="AZ100" s="68"/>
      <c r="BA100" s="68"/>
      <c r="BB100" s="68"/>
      <c r="BC100" s="70"/>
    </row>
    <row r="101" spans="1:55" x14ac:dyDescent="0.25">
      <c r="A101" s="145"/>
      <c r="B101" s="146"/>
      <c r="C101" s="146"/>
      <c r="D101" s="146"/>
      <c r="E101" s="147"/>
      <c r="F101" s="140" t="s">
        <v>21</v>
      </c>
      <c r="G101" s="139"/>
      <c r="H101" s="141"/>
      <c r="I101" s="140" t="s">
        <v>22</v>
      </c>
      <c r="J101" s="139"/>
      <c r="K101" s="141"/>
      <c r="L101" s="78"/>
      <c r="M101" s="79"/>
      <c r="N101" s="79"/>
      <c r="O101" s="79"/>
      <c r="P101" s="80"/>
      <c r="Q101" s="69" t="s">
        <v>21</v>
      </c>
      <c r="R101" s="68"/>
      <c r="S101" s="70"/>
      <c r="T101" s="69" t="s">
        <v>22</v>
      </c>
      <c r="U101" s="68"/>
      <c r="V101" s="70"/>
      <c r="W101" s="78"/>
      <c r="X101" s="79"/>
      <c r="Y101" s="79"/>
      <c r="Z101" s="79"/>
      <c r="AA101" s="80"/>
      <c r="AB101" s="69" t="s">
        <v>21</v>
      </c>
      <c r="AC101" s="68"/>
      <c r="AD101" s="70"/>
      <c r="AE101" s="69" t="s">
        <v>22</v>
      </c>
      <c r="AF101" s="68"/>
      <c r="AG101" s="70"/>
      <c r="AH101" s="78"/>
      <c r="AI101" s="79"/>
      <c r="AJ101" s="79"/>
      <c r="AK101" s="79"/>
      <c r="AL101" s="80"/>
      <c r="AM101" s="69" t="s">
        <v>21</v>
      </c>
      <c r="AN101" s="68"/>
      <c r="AO101" s="70"/>
      <c r="AP101" s="69" t="s">
        <v>22</v>
      </c>
      <c r="AQ101" s="68"/>
      <c r="AR101" s="70"/>
      <c r="AS101" s="78"/>
      <c r="AT101" s="79"/>
      <c r="AU101" s="79"/>
      <c r="AV101" s="79"/>
      <c r="AW101" s="80"/>
      <c r="AX101" s="69" t="s">
        <v>21</v>
      </c>
      <c r="AY101" s="68"/>
      <c r="AZ101" s="70"/>
      <c r="BA101" s="69" t="s">
        <v>22</v>
      </c>
      <c r="BB101" s="68"/>
      <c r="BC101" s="70"/>
    </row>
    <row r="102" spans="1:55" x14ac:dyDescent="0.25">
      <c r="A102" s="135" t="s">
        <v>40</v>
      </c>
      <c r="B102" s="136"/>
      <c r="C102" s="136"/>
      <c r="D102" s="136"/>
      <c r="E102" s="137"/>
      <c r="F102" s="132">
        <v>159.80000000000001</v>
      </c>
      <c r="G102" s="133"/>
      <c r="H102" s="134"/>
      <c r="I102" s="132">
        <v>158.1</v>
      </c>
      <c r="J102" s="133"/>
      <c r="K102" s="134"/>
      <c r="L102" s="85" t="s">
        <v>40</v>
      </c>
      <c r="M102" s="86"/>
      <c r="N102" s="86"/>
      <c r="O102" s="86"/>
      <c r="P102" s="87"/>
      <c r="Q102" s="81">
        <f>F102*200/170</f>
        <v>188.00000000000003</v>
      </c>
      <c r="R102" s="83"/>
      <c r="S102" s="82"/>
      <c r="T102" s="81">
        <f>I102*200/170</f>
        <v>186</v>
      </c>
      <c r="U102" s="83"/>
      <c r="V102" s="82"/>
      <c r="W102" s="85" t="s">
        <v>40</v>
      </c>
      <c r="X102" s="86"/>
      <c r="Y102" s="86"/>
      <c r="Z102" s="86"/>
      <c r="AA102" s="87"/>
      <c r="AB102" s="81">
        <f>F102*120/170</f>
        <v>112.8</v>
      </c>
      <c r="AC102" s="83"/>
      <c r="AD102" s="82"/>
      <c r="AE102" s="81">
        <f>I102*120/170</f>
        <v>111.6</v>
      </c>
      <c r="AF102" s="83"/>
      <c r="AG102" s="82"/>
      <c r="AH102" s="85" t="s">
        <v>40</v>
      </c>
      <c r="AI102" s="86"/>
      <c r="AJ102" s="86"/>
      <c r="AK102" s="86"/>
      <c r="AL102" s="87"/>
      <c r="AM102" s="81">
        <f>F102*100/170</f>
        <v>94.000000000000014</v>
      </c>
      <c r="AN102" s="83"/>
      <c r="AO102" s="82"/>
      <c r="AP102" s="81">
        <f>I102*100/170</f>
        <v>93</v>
      </c>
      <c r="AQ102" s="83"/>
      <c r="AR102" s="82"/>
      <c r="AS102" s="85" t="s">
        <v>40</v>
      </c>
      <c r="AT102" s="86"/>
      <c r="AU102" s="86"/>
      <c r="AV102" s="86"/>
      <c r="AW102" s="87"/>
      <c r="AX102" s="81">
        <f>F102*150/170</f>
        <v>141</v>
      </c>
      <c r="AY102" s="83"/>
      <c r="AZ102" s="82"/>
      <c r="BA102" s="81">
        <f>I102*150/170</f>
        <v>139.5</v>
      </c>
      <c r="BB102" s="83"/>
      <c r="BC102" s="82"/>
    </row>
    <row r="103" spans="1:55" x14ac:dyDescent="0.25">
      <c r="A103" s="135" t="s">
        <v>41</v>
      </c>
      <c r="B103" s="136"/>
      <c r="C103" s="136"/>
      <c r="D103" s="136"/>
      <c r="E103" s="137"/>
      <c r="F103" s="132">
        <v>11</v>
      </c>
      <c r="G103" s="133"/>
      <c r="H103" s="134"/>
      <c r="I103" s="132">
        <v>11</v>
      </c>
      <c r="J103" s="133"/>
      <c r="K103" s="134"/>
      <c r="L103" s="85" t="s">
        <v>41</v>
      </c>
      <c r="M103" s="86"/>
      <c r="N103" s="86"/>
      <c r="O103" s="86"/>
      <c r="P103" s="87"/>
      <c r="Q103" s="81">
        <f t="shared" ref="Q103:Q110" si="30">F103*200/170</f>
        <v>12.941176470588236</v>
      </c>
      <c r="R103" s="83"/>
      <c r="S103" s="82"/>
      <c r="T103" s="81">
        <f t="shared" ref="T103:T112" si="31">I103*200/170</f>
        <v>12.941176470588236</v>
      </c>
      <c r="U103" s="83"/>
      <c r="V103" s="82"/>
      <c r="W103" s="85" t="s">
        <v>41</v>
      </c>
      <c r="X103" s="86"/>
      <c r="Y103" s="86"/>
      <c r="Z103" s="86"/>
      <c r="AA103" s="87"/>
      <c r="AB103" s="81">
        <f t="shared" ref="AB103:AB110" si="32">F103*120/170</f>
        <v>7.7647058823529411</v>
      </c>
      <c r="AC103" s="83"/>
      <c r="AD103" s="82"/>
      <c r="AE103" s="81">
        <f t="shared" ref="AE103:AE112" si="33">I103*120/170</f>
        <v>7.7647058823529411</v>
      </c>
      <c r="AF103" s="83"/>
      <c r="AG103" s="82"/>
      <c r="AH103" s="85" t="s">
        <v>41</v>
      </c>
      <c r="AI103" s="86"/>
      <c r="AJ103" s="86"/>
      <c r="AK103" s="86"/>
      <c r="AL103" s="87"/>
      <c r="AM103" s="81">
        <f t="shared" ref="AM103:AM110" si="34">F103*100/170</f>
        <v>6.4705882352941178</v>
      </c>
      <c r="AN103" s="83"/>
      <c r="AO103" s="82"/>
      <c r="AP103" s="81">
        <f t="shared" ref="AP103:AP112" si="35">I103*100/170</f>
        <v>6.4705882352941178</v>
      </c>
      <c r="AQ103" s="83"/>
      <c r="AR103" s="82"/>
      <c r="AS103" s="85" t="s">
        <v>41</v>
      </c>
      <c r="AT103" s="86"/>
      <c r="AU103" s="86"/>
      <c r="AV103" s="86"/>
      <c r="AW103" s="87"/>
      <c r="AX103" s="81">
        <f t="shared" ref="AX103:AX110" si="36">F103*150/170</f>
        <v>9.7058823529411757</v>
      </c>
      <c r="AY103" s="83"/>
      <c r="AZ103" s="82"/>
      <c r="BA103" s="81">
        <f t="shared" ref="BA103:BA112" si="37">I103*150/170</f>
        <v>9.7058823529411757</v>
      </c>
      <c r="BB103" s="83"/>
      <c r="BC103" s="82"/>
    </row>
    <row r="104" spans="1:55" x14ac:dyDescent="0.25">
      <c r="A104" s="135" t="s">
        <v>51</v>
      </c>
      <c r="B104" s="136"/>
      <c r="C104" s="136"/>
      <c r="D104" s="136"/>
      <c r="E104" s="137"/>
      <c r="F104" s="132">
        <v>40.799999999999997</v>
      </c>
      <c r="G104" s="133"/>
      <c r="H104" s="134"/>
      <c r="I104" s="132">
        <v>40.799999999999997</v>
      </c>
      <c r="J104" s="133"/>
      <c r="K104" s="134"/>
      <c r="L104" s="85" t="s">
        <v>791</v>
      </c>
      <c r="M104" s="86"/>
      <c r="N104" s="86"/>
      <c r="O104" s="86"/>
      <c r="P104" s="87"/>
      <c r="Q104" s="81">
        <f t="shared" si="30"/>
        <v>47.999999999999993</v>
      </c>
      <c r="R104" s="83"/>
      <c r="S104" s="82"/>
      <c r="T104" s="81">
        <f t="shared" si="31"/>
        <v>47.999999999999993</v>
      </c>
      <c r="U104" s="83"/>
      <c r="V104" s="82"/>
      <c r="W104" s="85" t="s">
        <v>791</v>
      </c>
      <c r="X104" s="86"/>
      <c r="Y104" s="86"/>
      <c r="Z104" s="86"/>
      <c r="AA104" s="87"/>
      <c r="AB104" s="81">
        <f t="shared" si="32"/>
        <v>28.8</v>
      </c>
      <c r="AC104" s="83"/>
      <c r="AD104" s="82"/>
      <c r="AE104" s="81">
        <f t="shared" si="33"/>
        <v>28.8</v>
      </c>
      <c r="AF104" s="83"/>
      <c r="AG104" s="82"/>
      <c r="AH104" s="85" t="s">
        <v>791</v>
      </c>
      <c r="AI104" s="86"/>
      <c r="AJ104" s="86"/>
      <c r="AK104" s="86"/>
      <c r="AL104" s="87"/>
      <c r="AM104" s="81">
        <f t="shared" si="34"/>
        <v>23.999999999999996</v>
      </c>
      <c r="AN104" s="83"/>
      <c r="AO104" s="82"/>
      <c r="AP104" s="81">
        <f t="shared" si="35"/>
        <v>23.999999999999996</v>
      </c>
      <c r="AQ104" s="83"/>
      <c r="AR104" s="82"/>
      <c r="AS104" s="85" t="s">
        <v>791</v>
      </c>
      <c r="AT104" s="86"/>
      <c r="AU104" s="86"/>
      <c r="AV104" s="86"/>
      <c r="AW104" s="87"/>
      <c r="AX104" s="81">
        <f t="shared" si="36"/>
        <v>36</v>
      </c>
      <c r="AY104" s="83"/>
      <c r="AZ104" s="82"/>
      <c r="BA104" s="81">
        <f t="shared" si="37"/>
        <v>36</v>
      </c>
      <c r="BB104" s="83"/>
      <c r="BC104" s="82"/>
    </row>
    <row r="105" spans="1:55" x14ac:dyDescent="0.25">
      <c r="A105" s="135" t="s">
        <v>39</v>
      </c>
      <c r="B105" s="136"/>
      <c r="C105" s="136"/>
      <c r="D105" s="136"/>
      <c r="E105" s="137"/>
      <c r="F105" s="155">
        <v>0.10540000000000001</v>
      </c>
      <c r="G105" s="156"/>
      <c r="H105" s="157"/>
      <c r="I105" s="132">
        <v>5.0999999999999996</v>
      </c>
      <c r="J105" s="133"/>
      <c r="K105" s="134"/>
      <c r="L105" s="85" t="s">
        <v>39</v>
      </c>
      <c r="M105" s="86"/>
      <c r="N105" s="86"/>
      <c r="O105" s="86"/>
      <c r="P105" s="87"/>
      <c r="Q105" s="91">
        <f t="shared" si="30"/>
        <v>0.12400000000000001</v>
      </c>
      <c r="R105" s="92"/>
      <c r="S105" s="93"/>
      <c r="T105" s="81">
        <f t="shared" si="31"/>
        <v>5.9999999999999991</v>
      </c>
      <c r="U105" s="83"/>
      <c r="V105" s="82"/>
      <c r="W105" s="85" t="s">
        <v>39</v>
      </c>
      <c r="X105" s="86"/>
      <c r="Y105" s="86"/>
      <c r="Z105" s="86"/>
      <c r="AA105" s="87"/>
      <c r="AB105" s="91">
        <f t="shared" si="32"/>
        <v>7.4400000000000008E-2</v>
      </c>
      <c r="AC105" s="92"/>
      <c r="AD105" s="93"/>
      <c r="AE105" s="81">
        <f t="shared" si="33"/>
        <v>3.6</v>
      </c>
      <c r="AF105" s="83"/>
      <c r="AG105" s="82"/>
      <c r="AH105" s="85" t="s">
        <v>39</v>
      </c>
      <c r="AI105" s="86"/>
      <c r="AJ105" s="86"/>
      <c r="AK105" s="86"/>
      <c r="AL105" s="87"/>
      <c r="AM105" s="91">
        <f t="shared" si="34"/>
        <v>6.2000000000000006E-2</v>
      </c>
      <c r="AN105" s="92"/>
      <c r="AO105" s="93"/>
      <c r="AP105" s="81">
        <f t="shared" si="35"/>
        <v>2.9999999999999996</v>
      </c>
      <c r="AQ105" s="83"/>
      <c r="AR105" s="82"/>
      <c r="AS105" s="85" t="s">
        <v>39</v>
      </c>
      <c r="AT105" s="86"/>
      <c r="AU105" s="86"/>
      <c r="AV105" s="86"/>
      <c r="AW105" s="87"/>
      <c r="AX105" s="91">
        <f t="shared" si="36"/>
        <v>9.2999999999999999E-2</v>
      </c>
      <c r="AY105" s="92"/>
      <c r="AZ105" s="93"/>
      <c r="BA105" s="81">
        <f t="shared" si="37"/>
        <v>4.5</v>
      </c>
      <c r="BB105" s="83"/>
      <c r="BC105" s="82"/>
    </row>
    <row r="106" spans="1:55" x14ac:dyDescent="0.25">
      <c r="A106" s="135" t="s">
        <v>42</v>
      </c>
      <c r="B106" s="136"/>
      <c r="C106" s="136"/>
      <c r="D106" s="136"/>
      <c r="E106" s="137"/>
      <c r="F106" s="132">
        <v>9</v>
      </c>
      <c r="G106" s="133"/>
      <c r="H106" s="134"/>
      <c r="I106" s="132">
        <v>9</v>
      </c>
      <c r="J106" s="133"/>
      <c r="K106" s="134"/>
      <c r="L106" s="85" t="s">
        <v>42</v>
      </c>
      <c r="M106" s="86"/>
      <c r="N106" s="86"/>
      <c r="O106" s="86"/>
      <c r="P106" s="87"/>
      <c r="Q106" s="81">
        <f t="shared" si="30"/>
        <v>10.588235294117647</v>
      </c>
      <c r="R106" s="83"/>
      <c r="S106" s="82"/>
      <c r="T106" s="81">
        <f t="shared" si="31"/>
        <v>10.588235294117647</v>
      </c>
      <c r="U106" s="83"/>
      <c r="V106" s="82"/>
      <c r="W106" s="85" t="s">
        <v>42</v>
      </c>
      <c r="X106" s="86"/>
      <c r="Y106" s="86"/>
      <c r="Z106" s="86"/>
      <c r="AA106" s="87"/>
      <c r="AB106" s="81">
        <f t="shared" si="32"/>
        <v>6.3529411764705879</v>
      </c>
      <c r="AC106" s="83"/>
      <c r="AD106" s="82"/>
      <c r="AE106" s="81">
        <f t="shared" si="33"/>
        <v>6.3529411764705879</v>
      </c>
      <c r="AF106" s="83"/>
      <c r="AG106" s="82"/>
      <c r="AH106" s="85" t="s">
        <v>42</v>
      </c>
      <c r="AI106" s="86"/>
      <c r="AJ106" s="86"/>
      <c r="AK106" s="86"/>
      <c r="AL106" s="87"/>
      <c r="AM106" s="81">
        <f t="shared" si="34"/>
        <v>5.2941176470588234</v>
      </c>
      <c r="AN106" s="83"/>
      <c r="AO106" s="82"/>
      <c r="AP106" s="81">
        <f t="shared" si="35"/>
        <v>5.2941176470588234</v>
      </c>
      <c r="AQ106" s="83"/>
      <c r="AR106" s="82"/>
      <c r="AS106" s="85" t="s">
        <v>42</v>
      </c>
      <c r="AT106" s="86"/>
      <c r="AU106" s="86"/>
      <c r="AV106" s="86"/>
      <c r="AW106" s="87"/>
      <c r="AX106" s="81">
        <f t="shared" si="36"/>
        <v>7.9411764705882355</v>
      </c>
      <c r="AY106" s="83"/>
      <c r="AZ106" s="82"/>
      <c r="BA106" s="81">
        <f t="shared" si="37"/>
        <v>7.9411764705882355</v>
      </c>
      <c r="BB106" s="83"/>
      <c r="BC106" s="82"/>
    </row>
    <row r="107" spans="1:55" x14ac:dyDescent="0.25">
      <c r="A107" s="135" t="s">
        <v>7</v>
      </c>
      <c r="B107" s="136"/>
      <c r="C107" s="136"/>
      <c r="D107" s="136"/>
      <c r="E107" s="137"/>
      <c r="F107" s="132">
        <v>5.0999999999999996</v>
      </c>
      <c r="G107" s="133"/>
      <c r="H107" s="134"/>
      <c r="I107" s="132">
        <v>5.0999999999999996</v>
      </c>
      <c r="J107" s="133"/>
      <c r="K107" s="134"/>
      <c r="L107" s="85" t="s">
        <v>788</v>
      </c>
      <c r="M107" s="86"/>
      <c r="N107" s="86"/>
      <c r="O107" s="86"/>
      <c r="P107" s="87"/>
      <c r="Q107" s="81">
        <f t="shared" si="30"/>
        <v>5.9999999999999991</v>
      </c>
      <c r="R107" s="83"/>
      <c r="S107" s="82"/>
      <c r="T107" s="81">
        <f t="shared" si="31"/>
        <v>5.9999999999999991</v>
      </c>
      <c r="U107" s="83"/>
      <c r="V107" s="82"/>
      <c r="W107" s="85" t="s">
        <v>788</v>
      </c>
      <c r="X107" s="86"/>
      <c r="Y107" s="86"/>
      <c r="Z107" s="86"/>
      <c r="AA107" s="87"/>
      <c r="AB107" s="81">
        <f t="shared" si="32"/>
        <v>3.6</v>
      </c>
      <c r="AC107" s="83"/>
      <c r="AD107" s="82"/>
      <c r="AE107" s="81">
        <f t="shared" si="33"/>
        <v>3.6</v>
      </c>
      <c r="AF107" s="83"/>
      <c r="AG107" s="82"/>
      <c r="AH107" s="85" t="s">
        <v>788</v>
      </c>
      <c r="AI107" s="86"/>
      <c r="AJ107" s="86"/>
      <c r="AK107" s="86"/>
      <c r="AL107" s="87"/>
      <c r="AM107" s="81">
        <f t="shared" si="34"/>
        <v>2.9999999999999996</v>
      </c>
      <c r="AN107" s="83"/>
      <c r="AO107" s="82"/>
      <c r="AP107" s="81">
        <f t="shared" si="35"/>
        <v>2.9999999999999996</v>
      </c>
      <c r="AQ107" s="83"/>
      <c r="AR107" s="82"/>
      <c r="AS107" s="85" t="s">
        <v>788</v>
      </c>
      <c r="AT107" s="86"/>
      <c r="AU107" s="86"/>
      <c r="AV107" s="86"/>
      <c r="AW107" s="87"/>
      <c r="AX107" s="81">
        <f t="shared" si="36"/>
        <v>4.5</v>
      </c>
      <c r="AY107" s="83"/>
      <c r="AZ107" s="82"/>
      <c r="BA107" s="81">
        <f t="shared" si="37"/>
        <v>4.5</v>
      </c>
      <c r="BB107" s="83"/>
      <c r="BC107" s="82"/>
    </row>
    <row r="108" spans="1:55" ht="15" hidden="1" customHeight="1" x14ac:dyDescent="0.25">
      <c r="A108" s="135"/>
      <c r="B108" s="136"/>
      <c r="C108" s="136"/>
      <c r="D108" s="136"/>
      <c r="E108" s="137"/>
      <c r="F108" s="155"/>
      <c r="G108" s="156"/>
      <c r="H108" s="157"/>
      <c r="I108" s="155"/>
      <c r="J108" s="156"/>
      <c r="K108" s="157"/>
      <c r="L108" s="85"/>
      <c r="M108" s="86"/>
      <c r="N108" s="86"/>
      <c r="O108" s="86"/>
      <c r="P108" s="87"/>
      <c r="Q108" s="81">
        <f t="shared" si="30"/>
        <v>0</v>
      </c>
      <c r="R108" s="83"/>
      <c r="S108" s="82"/>
      <c r="T108" s="81">
        <f t="shared" si="31"/>
        <v>0</v>
      </c>
      <c r="U108" s="83"/>
      <c r="V108" s="82"/>
      <c r="W108" s="85"/>
      <c r="X108" s="86"/>
      <c r="Y108" s="86"/>
      <c r="Z108" s="86"/>
      <c r="AA108" s="87"/>
      <c r="AB108" s="81">
        <f t="shared" si="32"/>
        <v>0</v>
      </c>
      <c r="AC108" s="83"/>
      <c r="AD108" s="82"/>
      <c r="AE108" s="81">
        <f t="shared" si="33"/>
        <v>0</v>
      </c>
      <c r="AF108" s="83"/>
      <c r="AG108" s="82"/>
      <c r="AH108" s="85"/>
      <c r="AI108" s="86"/>
      <c r="AJ108" s="86"/>
      <c r="AK108" s="86"/>
      <c r="AL108" s="87"/>
      <c r="AM108" s="81">
        <f t="shared" si="34"/>
        <v>0</v>
      </c>
      <c r="AN108" s="83"/>
      <c r="AO108" s="82"/>
      <c r="AP108" s="81">
        <f t="shared" si="35"/>
        <v>0</v>
      </c>
      <c r="AQ108" s="83"/>
      <c r="AR108" s="82"/>
      <c r="AS108" s="85"/>
      <c r="AT108" s="86"/>
      <c r="AU108" s="86"/>
      <c r="AV108" s="86"/>
      <c r="AW108" s="87"/>
      <c r="AX108" s="81">
        <f t="shared" si="36"/>
        <v>0</v>
      </c>
      <c r="AY108" s="83"/>
      <c r="AZ108" s="82"/>
      <c r="BA108" s="81">
        <f t="shared" si="37"/>
        <v>0</v>
      </c>
      <c r="BB108" s="83"/>
      <c r="BC108" s="82"/>
    </row>
    <row r="109" spans="1:55" x14ac:dyDescent="0.25">
      <c r="A109" s="135" t="s">
        <v>44</v>
      </c>
      <c r="B109" s="136"/>
      <c r="C109" s="136"/>
      <c r="D109" s="136"/>
      <c r="E109" s="137"/>
      <c r="F109" s="132">
        <v>5.8933333333333335</v>
      </c>
      <c r="G109" s="133"/>
      <c r="H109" s="134"/>
      <c r="I109" s="132">
        <v>5.8933333333333335</v>
      </c>
      <c r="J109" s="133"/>
      <c r="K109" s="134"/>
      <c r="L109" s="85" t="s">
        <v>44</v>
      </c>
      <c r="M109" s="86"/>
      <c r="N109" s="86"/>
      <c r="O109" s="86"/>
      <c r="P109" s="87"/>
      <c r="Q109" s="81">
        <f t="shared" si="30"/>
        <v>6.9333333333333336</v>
      </c>
      <c r="R109" s="83"/>
      <c r="S109" s="82"/>
      <c r="T109" s="81">
        <f t="shared" si="31"/>
        <v>6.9333333333333336</v>
      </c>
      <c r="U109" s="83"/>
      <c r="V109" s="82"/>
      <c r="W109" s="85" t="s">
        <v>44</v>
      </c>
      <c r="X109" s="86"/>
      <c r="Y109" s="86"/>
      <c r="Z109" s="86"/>
      <c r="AA109" s="87"/>
      <c r="AB109" s="81">
        <f t="shared" si="32"/>
        <v>4.16</v>
      </c>
      <c r="AC109" s="83"/>
      <c r="AD109" s="82"/>
      <c r="AE109" s="81">
        <f t="shared" si="33"/>
        <v>4.16</v>
      </c>
      <c r="AF109" s="83"/>
      <c r="AG109" s="82"/>
      <c r="AH109" s="85" t="s">
        <v>44</v>
      </c>
      <c r="AI109" s="86"/>
      <c r="AJ109" s="86"/>
      <c r="AK109" s="86"/>
      <c r="AL109" s="87"/>
      <c r="AM109" s="81">
        <f t="shared" si="34"/>
        <v>3.4666666666666668</v>
      </c>
      <c r="AN109" s="83"/>
      <c r="AO109" s="82"/>
      <c r="AP109" s="81">
        <f t="shared" si="35"/>
        <v>3.4666666666666668</v>
      </c>
      <c r="AQ109" s="83"/>
      <c r="AR109" s="82"/>
      <c r="AS109" s="85" t="s">
        <v>44</v>
      </c>
      <c r="AT109" s="86"/>
      <c r="AU109" s="86"/>
      <c r="AV109" s="86"/>
      <c r="AW109" s="87"/>
      <c r="AX109" s="81">
        <f t="shared" si="36"/>
        <v>5.2</v>
      </c>
      <c r="AY109" s="83"/>
      <c r="AZ109" s="82"/>
      <c r="BA109" s="81">
        <f t="shared" si="37"/>
        <v>5.2</v>
      </c>
      <c r="BB109" s="83"/>
      <c r="BC109" s="82"/>
    </row>
    <row r="110" spans="1:55" x14ac:dyDescent="0.25">
      <c r="A110" s="135" t="s">
        <v>45</v>
      </c>
      <c r="B110" s="136"/>
      <c r="C110" s="136"/>
      <c r="D110" s="136"/>
      <c r="E110" s="137"/>
      <c r="F110" s="132">
        <v>4</v>
      </c>
      <c r="G110" s="133"/>
      <c r="H110" s="134"/>
      <c r="I110" s="132">
        <v>4</v>
      </c>
      <c r="J110" s="133"/>
      <c r="K110" s="134"/>
      <c r="L110" s="85" t="s">
        <v>45</v>
      </c>
      <c r="M110" s="86"/>
      <c r="N110" s="86"/>
      <c r="O110" s="86"/>
      <c r="P110" s="87"/>
      <c r="Q110" s="81">
        <f t="shared" si="30"/>
        <v>4.7058823529411766</v>
      </c>
      <c r="R110" s="83"/>
      <c r="S110" s="82"/>
      <c r="T110" s="81">
        <f t="shared" si="31"/>
        <v>4.7058823529411766</v>
      </c>
      <c r="U110" s="83"/>
      <c r="V110" s="82"/>
      <c r="W110" s="85" t="s">
        <v>45</v>
      </c>
      <c r="X110" s="86"/>
      <c r="Y110" s="86"/>
      <c r="Z110" s="86"/>
      <c r="AA110" s="87"/>
      <c r="AB110" s="81">
        <f t="shared" si="32"/>
        <v>2.8235294117647061</v>
      </c>
      <c r="AC110" s="83"/>
      <c r="AD110" s="82"/>
      <c r="AE110" s="81">
        <f t="shared" si="33"/>
        <v>2.8235294117647061</v>
      </c>
      <c r="AF110" s="83"/>
      <c r="AG110" s="82"/>
      <c r="AH110" s="85" t="s">
        <v>45</v>
      </c>
      <c r="AI110" s="86"/>
      <c r="AJ110" s="86"/>
      <c r="AK110" s="86"/>
      <c r="AL110" s="87"/>
      <c r="AM110" s="81">
        <f t="shared" si="34"/>
        <v>2.3529411764705883</v>
      </c>
      <c r="AN110" s="83"/>
      <c r="AO110" s="82"/>
      <c r="AP110" s="81">
        <f t="shared" si="35"/>
        <v>2.3529411764705883</v>
      </c>
      <c r="AQ110" s="83"/>
      <c r="AR110" s="82"/>
      <c r="AS110" s="85" t="s">
        <v>45</v>
      </c>
      <c r="AT110" s="86"/>
      <c r="AU110" s="86"/>
      <c r="AV110" s="86"/>
      <c r="AW110" s="87"/>
      <c r="AX110" s="81">
        <f t="shared" si="36"/>
        <v>3.5294117647058822</v>
      </c>
      <c r="AY110" s="83"/>
      <c r="AZ110" s="82"/>
      <c r="BA110" s="81">
        <f t="shared" si="37"/>
        <v>3.5294117647058822</v>
      </c>
      <c r="BB110" s="83"/>
      <c r="BC110" s="82"/>
    </row>
    <row r="111" spans="1:55" x14ac:dyDescent="0.25">
      <c r="A111" s="135" t="s">
        <v>52</v>
      </c>
      <c r="B111" s="136"/>
      <c r="C111" s="136"/>
      <c r="D111" s="136"/>
      <c r="E111" s="137"/>
      <c r="F111" s="132"/>
      <c r="G111" s="133"/>
      <c r="H111" s="134"/>
      <c r="I111" s="132">
        <v>170</v>
      </c>
      <c r="J111" s="133"/>
      <c r="K111" s="134"/>
      <c r="L111" s="85" t="s">
        <v>52</v>
      </c>
      <c r="M111" s="86"/>
      <c r="N111" s="86"/>
      <c r="O111" s="86"/>
      <c r="P111" s="87"/>
      <c r="Q111" s="81"/>
      <c r="R111" s="83"/>
      <c r="S111" s="82"/>
      <c r="T111" s="88">
        <f t="shared" si="31"/>
        <v>200</v>
      </c>
      <c r="U111" s="89"/>
      <c r="V111" s="90"/>
      <c r="W111" s="85" t="s">
        <v>52</v>
      </c>
      <c r="X111" s="86"/>
      <c r="Y111" s="86"/>
      <c r="Z111" s="86"/>
      <c r="AA111" s="87"/>
      <c r="AB111" s="81"/>
      <c r="AC111" s="83"/>
      <c r="AD111" s="82"/>
      <c r="AE111" s="88">
        <f t="shared" si="33"/>
        <v>120</v>
      </c>
      <c r="AF111" s="89"/>
      <c r="AG111" s="90"/>
      <c r="AH111" s="85" t="s">
        <v>52</v>
      </c>
      <c r="AI111" s="86"/>
      <c r="AJ111" s="86"/>
      <c r="AK111" s="86"/>
      <c r="AL111" s="87"/>
      <c r="AM111" s="81"/>
      <c r="AN111" s="83"/>
      <c r="AO111" s="82"/>
      <c r="AP111" s="88">
        <f t="shared" si="35"/>
        <v>100</v>
      </c>
      <c r="AQ111" s="89"/>
      <c r="AR111" s="90"/>
      <c r="AS111" s="85" t="s">
        <v>52</v>
      </c>
      <c r="AT111" s="86"/>
      <c r="AU111" s="86"/>
      <c r="AV111" s="86"/>
      <c r="AW111" s="87"/>
      <c r="AX111" s="81"/>
      <c r="AY111" s="83"/>
      <c r="AZ111" s="82"/>
      <c r="BA111" s="88">
        <f t="shared" si="37"/>
        <v>150</v>
      </c>
      <c r="BB111" s="89"/>
      <c r="BC111" s="90"/>
    </row>
    <row r="112" spans="1:55" x14ac:dyDescent="0.25">
      <c r="A112" s="135" t="s">
        <v>25</v>
      </c>
      <c r="B112" s="136"/>
      <c r="C112" s="136"/>
      <c r="D112" s="136"/>
      <c r="E112" s="137"/>
      <c r="F112" s="132"/>
      <c r="G112" s="133"/>
      <c r="H112" s="134"/>
      <c r="I112" s="132">
        <v>170</v>
      </c>
      <c r="J112" s="133"/>
      <c r="K112" s="134"/>
      <c r="L112" s="85" t="s">
        <v>25</v>
      </c>
      <c r="M112" s="86"/>
      <c r="N112" s="86"/>
      <c r="O112" s="86"/>
      <c r="P112" s="87"/>
      <c r="Q112" s="81"/>
      <c r="R112" s="83"/>
      <c r="S112" s="82"/>
      <c r="T112" s="88">
        <f t="shared" si="31"/>
        <v>200</v>
      </c>
      <c r="U112" s="89"/>
      <c r="V112" s="90"/>
      <c r="W112" s="85" t="s">
        <v>25</v>
      </c>
      <c r="X112" s="86"/>
      <c r="Y112" s="86"/>
      <c r="Z112" s="86"/>
      <c r="AA112" s="87"/>
      <c r="AB112" s="81"/>
      <c r="AC112" s="83"/>
      <c r="AD112" s="82"/>
      <c r="AE112" s="88">
        <f t="shared" si="33"/>
        <v>120</v>
      </c>
      <c r="AF112" s="89"/>
      <c r="AG112" s="90"/>
      <c r="AH112" s="85" t="s">
        <v>25</v>
      </c>
      <c r="AI112" s="86"/>
      <c r="AJ112" s="86"/>
      <c r="AK112" s="86"/>
      <c r="AL112" s="87"/>
      <c r="AM112" s="81"/>
      <c r="AN112" s="83"/>
      <c r="AO112" s="82"/>
      <c r="AP112" s="88">
        <f t="shared" si="35"/>
        <v>100</v>
      </c>
      <c r="AQ112" s="89"/>
      <c r="AR112" s="90"/>
      <c r="AS112" s="85" t="s">
        <v>25</v>
      </c>
      <c r="AT112" s="86"/>
      <c r="AU112" s="86"/>
      <c r="AV112" s="86"/>
      <c r="AW112" s="87"/>
      <c r="AX112" s="81"/>
      <c r="AY112" s="83"/>
      <c r="AZ112" s="82"/>
      <c r="BA112" s="88">
        <f t="shared" si="37"/>
        <v>150</v>
      </c>
      <c r="BB112" s="89"/>
      <c r="BC112" s="90"/>
    </row>
    <row r="113" spans="1:55" x14ac:dyDescent="0.25">
      <c r="A113" s="135"/>
      <c r="B113" s="136"/>
      <c r="C113" s="136"/>
      <c r="D113" s="136"/>
      <c r="E113" s="137"/>
      <c r="F113" s="140"/>
      <c r="G113" s="139"/>
      <c r="H113" s="141"/>
      <c r="I113" s="164"/>
      <c r="J113" s="165"/>
      <c r="K113" s="166"/>
      <c r="L113" s="85"/>
      <c r="M113" s="86"/>
      <c r="N113" s="86"/>
      <c r="O113" s="86"/>
      <c r="P113" s="87"/>
      <c r="Q113" s="69"/>
      <c r="R113" s="68"/>
      <c r="S113" s="70"/>
      <c r="T113" s="69"/>
      <c r="U113" s="68"/>
      <c r="V113" s="70"/>
      <c r="W113" s="85"/>
      <c r="X113" s="86"/>
      <c r="Y113" s="86"/>
      <c r="Z113" s="86"/>
      <c r="AA113" s="87"/>
      <c r="AB113" s="69"/>
      <c r="AC113" s="68"/>
      <c r="AD113" s="70"/>
      <c r="AE113" s="69"/>
      <c r="AF113" s="68"/>
      <c r="AG113" s="70"/>
      <c r="AH113" s="85"/>
      <c r="AI113" s="86"/>
      <c r="AJ113" s="86"/>
      <c r="AK113" s="86"/>
      <c r="AL113" s="87"/>
      <c r="AM113" s="69"/>
      <c r="AN113" s="68"/>
      <c r="AO113" s="70"/>
      <c r="AP113" s="69"/>
      <c r="AQ113" s="68"/>
      <c r="AR113" s="70"/>
      <c r="AS113" s="85"/>
      <c r="AT113" s="86"/>
      <c r="AU113" s="86"/>
      <c r="AV113" s="86"/>
      <c r="AW113" s="87"/>
      <c r="AX113" s="69"/>
      <c r="AY113" s="68"/>
      <c r="AZ113" s="70"/>
      <c r="BA113" s="69"/>
      <c r="BB113" s="68"/>
      <c r="BC113" s="70"/>
    </row>
    <row r="114" spans="1:55" x14ac:dyDescent="0.25">
      <c r="A114" s="139" t="s">
        <v>31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68" t="s">
        <v>31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 t="s">
        <v>31</v>
      </c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 t="s">
        <v>31</v>
      </c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 t="s">
        <v>31</v>
      </c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</row>
    <row r="115" spans="1:55" ht="15" customHeight="1" x14ac:dyDescent="0.25">
      <c r="A115" s="140" t="s">
        <v>26</v>
      </c>
      <c r="B115" s="139"/>
      <c r="C115" s="139"/>
      <c r="D115" s="139"/>
      <c r="E115" s="139"/>
      <c r="F115" s="141"/>
      <c r="G115" s="158" t="s">
        <v>30</v>
      </c>
      <c r="H115" s="159"/>
      <c r="I115" s="142" t="s">
        <v>9</v>
      </c>
      <c r="J115" s="143"/>
      <c r="K115" s="144"/>
      <c r="L115" s="69" t="s">
        <v>26</v>
      </c>
      <c r="M115" s="68"/>
      <c r="N115" s="68"/>
      <c r="O115" s="68"/>
      <c r="P115" s="68"/>
      <c r="Q115" s="70"/>
      <c r="R115" s="71" t="s">
        <v>30</v>
      </c>
      <c r="S115" s="72"/>
      <c r="T115" s="75" t="s">
        <v>9</v>
      </c>
      <c r="U115" s="76"/>
      <c r="V115" s="77"/>
      <c r="W115" s="69" t="s">
        <v>26</v>
      </c>
      <c r="X115" s="68"/>
      <c r="Y115" s="68"/>
      <c r="Z115" s="68"/>
      <c r="AA115" s="68"/>
      <c r="AB115" s="70"/>
      <c r="AC115" s="71" t="s">
        <v>30</v>
      </c>
      <c r="AD115" s="72"/>
      <c r="AE115" s="75" t="s">
        <v>9</v>
      </c>
      <c r="AF115" s="76"/>
      <c r="AG115" s="77"/>
      <c r="AH115" s="69" t="s">
        <v>26</v>
      </c>
      <c r="AI115" s="68"/>
      <c r="AJ115" s="68"/>
      <c r="AK115" s="68"/>
      <c r="AL115" s="68"/>
      <c r="AM115" s="70"/>
      <c r="AN115" s="71" t="s">
        <v>30</v>
      </c>
      <c r="AO115" s="72"/>
      <c r="AP115" s="75" t="s">
        <v>9</v>
      </c>
      <c r="AQ115" s="76"/>
      <c r="AR115" s="77"/>
      <c r="AS115" s="69" t="s">
        <v>26</v>
      </c>
      <c r="AT115" s="68"/>
      <c r="AU115" s="68"/>
      <c r="AV115" s="68"/>
      <c r="AW115" s="68"/>
      <c r="AX115" s="70"/>
      <c r="AY115" s="71" t="s">
        <v>30</v>
      </c>
      <c r="AZ115" s="72"/>
      <c r="BA115" s="75" t="s">
        <v>9</v>
      </c>
      <c r="BB115" s="76"/>
      <c r="BC115" s="77"/>
    </row>
    <row r="116" spans="1:55" x14ac:dyDescent="0.25">
      <c r="A116" s="140" t="s">
        <v>27</v>
      </c>
      <c r="B116" s="141"/>
      <c r="C116" s="140" t="s">
        <v>28</v>
      </c>
      <c r="D116" s="141"/>
      <c r="E116" s="140" t="s">
        <v>29</v>
      </c>
      <c r="F116" s="141"/>
      <c r="G116" s="160"/>
      <c r="H116" s="161"/>
      <c r="I116" s="145"/>
      <c r="J116" s="146"/>
      <c r="K116" s="147"/>
      <c r="L116" s="69" t="s">
        <v>27</v>
      </c>
      <c r="M116" s="70"/>
      <c r="N116" s="69" t="s">
        <v>28</v>
      </c>
      <c r="O116" s="70"/>
      <c r="P116" s="69" t="s">
        <v>29</v>
      </c>
      <c r="Q116" s="70"/>
      <c r="R116" s="73"/>
      <c r="S116" s="74"/>
      <c r="T116" s="78"/>
      <c r="U116" s="79"/>
      <c r="V116" s="80"/>
      <c r="W116" s="69" t="s">
        <v>27</v>
      </c>
      <c r="X116" s="70"/>
      <c r="Y116" s="69" t="s">
        <v>28</v>
      </c>
      <c r="Z116" s="70"/>
      <c r="AA116" s="69" t="s">
        <v>29</v>
      </c>
      <c r="AB116" s="70"/>
      <c r="AC116" s="73"/>
      <c r="AD116" s="74"/>
      <c r="AE116" s="78"/>
      <c r="AF116" s="79"/>
      <c r="AG116" s="80"/>
      <c r="AH116" s="69" t="s">
        <v>27</v>
      </c>
      <c r="AI116" s="70"/>
      <c r="AJ116" s="69" t="s">
        <v>28</v>
      </c>
      <c r="AK116" s="70"/>
      <c r="AL116" s="69" t="s">
        <v>29</v>
      </c>
      <c r="AM116" s="70"/>
      <c r="AN116" s="73"/>
      <c r="AO116" s="74"/>
      <c r="AP116" s="78"/>
      <c r="AQ116" s="79"/>
      <c r="AR116" s="80"/>
      <c r="AS116" s="69" t="s">
        <v>27</v>
      </c>
      <c r="AT116" s="70"/>
      <c r="AU116" s="69" t="s">
        <v>28</v>
      </c>
      <c r="AV116" s="70"/>
      <c r="AW116" s="69" t="s">
        <v>29</v>
      </c>
      <c r="AX116" s="70"/>
      <c r="AY116" s="73"/>
      <c r="AZ116" s="74"/>
      <c r="BA116" s="78"/>
      <c r="BB116" s="79"/>
      <c r="BC116" s="80"/>
    </row>
    <row r="117" spans="1:55" x14ac:dyDescent="0.25">
      <c r="A117" s="132">
        <v>14.9</v>
      </c>
      <c r="B117" s="134"/>
      <c r="C117" s="132">
        <v>6.9133333333333331</v>
      </c>
      <c r="D117" s="134"/>
      <c r="E117" s="132">
        <v>53.266666666666666</v>
      </c>
      <c r="F117" s="134"/>
      <c r="G117" s="132">
        <v>195</v>
      </c>
      <c r="H117" s="134"/>
      <c r="I117" s="132">
        <v>0.34</v>
      </c>
      <c r="J117" s="133"/>
      <c r="K117" s="38"/>
      <c r="L117" s="81">
        <f>A117*200/170</f>
        <v>17.529411764705884</v>
      </c>
      <c r="M117" s="82"/>
      <c r="N117" s="81">
        <f t="shared" ref="N117" si="38">C117*200/170</f>
        <v>8.1333333333333329</v>
      </c>
      <c r="O117" s="82"/>
      <c r="P117" s="81">
        <f t="shared" ref="P117" si="39">E117*200/170</f>
        <v>62.666666666666671</v>
      </c>
      <c r="Q117" s="82"/>
      <c r="R117" s="81">
        <f t="shared" ref="R117" si="40">G117*200/170</f>
        <v>229.41176470588235</v>
      </c>
      <c r="S117" s="82"/>
      <c r="T117" s="81">
        <f t="shared" ref="T117" si="41">I117*200/170</f>
        <v>0.4</v>
      </c>
      <c r="U117" s="83"/>
      <c r="V117" s="5"/>
      <c r="W117" s="81">
        <f>A117*120/170</f>
        <v>10.517647058823529</v>
      </c>
      <c r="X117" s="82"/>
      <c r="Y117" s="81">
        <f t="shared" ref="Y117" si="42">C117*120/170</f>
        <v>4.88</v>
      </c>
      <c r="Z117" s="82"/>
      <c r="AA117" s="81">
        <f t="shared" ref="AA117" si="43">E117*120/170</f>
        <v>37.6</v>
      </c>
      <c r="AB117" s="82"/>
      <c r="AC117" s="81">
        <f t="shared" ref="AC117" si="44">G117*120/170</f>
        <v>137.64705882352942</v>
      </c>
      <c r="AD117" s="82"/>
      <c r="AE117" s="81">
        <f t="shared" ref="AE117" si="45">I117*120/170</f>
        <v>0.24000000000000002</v>
      </c>
      <c r="AF117" s="83"/>
      <c r="AG117" s="5"/>
      <c r="AH117" s="81">
        <f>A117*100/170</f>
        <v>8.764705882352942</v>
      </c>
      <c r="AI117" s="82"/>
      <c r="AJ117" s="81">
        <f t="shared" ref="AJ117" si="46">C117*100/170</f>
        <v>4.0666666666666664</v>
      </c>
      <c r="AK117" s="82"/>
      <c r="AL117" s="81">
        <f t="shared" ref="AL117" si="47">E117*100/170</f>
        <v>31.333333333333336</v>
      </c>
      <c r="AM117" s="82"/>
      <c r="AN117" s="81">
        <f t="shared" ref="AN117" si="48">G117*100/170</f>
        <v>114.70588235294117</v>
      </c>
      <c r="AO117" s="82"/>
      <c r="AP117" s="81">
        <f t="shared" ref="AP117" si="49">I117*100/170</f>
        <v>0.2</v>
      </c>
      <c r="AQ117" s="83"/>
      <c r="AR117" s="5"/>
      <c r="AS117" s="81">
        <f>A117*150/170</f>
        <v>13.147058823529411</v>
      </c>
      <c r="AT117" s="82"/>
      <c r="AU117" s="81">
        <f t="shared" ref="AU117" si="50">C117*150/170</f>
        <v>6.1</v>
      </c>
      <c r="AV117" s="82"/>
      <c r="AW117" s="81">
        <f t="shared" ref="AW117" si="51">E117*150/170</f>
        <v>47</v>
      </c>
      <c r="AX117" s="82"/>
      <c r="AY117" s="81">
        <f t="shared" ref="AY117" si="52">G117*150/170</f>
        <v>172.05882352941177</v>
      </c>
      <c r="AZ117" s="82"/>
      <c r="BA117" s="81">
        <f t="shared" ref="BA117" si="53">I117*150/170</f>
        <v>0.30000000000000004</v>
      </c>
      <c r="BB117" s="83"/>
      <c r="BC117" s="5"/>
    </row>
    <row r="118" spans="1:55" x14ac:dyDescent="0.25">
      <c r="A118" s="138" t="s">
        <v>32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84" t="s">
        <v>32</v>
      </c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 t="s">
        <v>32</v>
      </c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 t="s">
        <v>32</v>
      </c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 t="s">
        <v>32</v>
      </c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</row>
    <row r="119" spans="1:55" ht="94.5" customHeight="1" x14ac:dyDescent="0.25">
      <c r="A119" s="127" t="s">
        <v>787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63" t="s">
        <v>786</v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 t="s">
        <v>786</v>
      </c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 t="s">
        <v>786</v>
      </c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 t="s">
        <v>786</v>
      </c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</row>
    <row r="120" spans="1:55" x14ac:dyDescent="0.25">
      <c r="A120" s="126" t="s">
        <v>10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67" t="s">
        <v>10</v>
      </c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 t="s">
        <v>10</v>
      </c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 t="s">
        <v>10</v>
      </c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 t="s">
        <v>10</v>
      </c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</row>
    <row r="121" spans="1:55" ht="37.5" customHeight="1" x14ac:dyDescent="0.25">
      <c r="A121" s="127" t="s">
        <v>53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63" t="s">
        <v>53</v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 t="s">
        <v>53</v>
      </c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 t="s">
        <v>53</v>
      </c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 t="s">
        <v>53</v>
      </c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</row>
    <row r="122" spans="1:55" x14ac:dyDescent="0.25">
      <c r="A122" s="126" t="s">
        <v>11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67" t="s">
        <v>11</v>
      </c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 t="s">
        <v>11</v>
      </c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 t="s">
        <v>11</v>
      </c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 t="s">
        <v>11</v>
      </c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</row>
    <row r="123" spans="1:55" ht="36.75" customHeight="1" x14ac:dyDescent="0.25">
      <c r="A123" s="127" t="s">
        <v>54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63" t="s">
        <v>54</v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 t="s">
        <v>54</v>
      </c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 t="s">
        <v>54</v>
      </c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 t="s">
        <v>54</v>
      </c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</row>
    <row r="124" spans="1:55" x14ac:dyDescent="0.25">
      <c r="A124" s="162"/>
      <c r="B124" s="162"/>
      <c r="C124" s="162"/>
      <c r="D124" s="162"/>
      <c r="E124" s="42"/>
      <c r="F124" s="42"/>
      <c r="G124" s="42"/>
      <c r="H124" s="42"/>
      <c r="I124" s="42"/>
      <c r="J124" s="42"/>
      <c r="K124" s="42"/>
      <c r="L124" s="64"/>
      <c r="M124" s="64"/>
      <c r="N124" s="64"/>
      <c r="O124" s="64"/>
      <c r="P124" s="7"/>
      <c r="Q124" s="7"/>
      <c r="R124" s="7"/>
      <c r="S124" s="7"/>
      <c r="T124" s="7"/>
      <c r="U124" s="7"/>
      <c r="V124" s="7"/>
      <c r="W124" s="64"/>
      <c r="X124" s="64"/>
      <c r="Y124" s="64"/>
      <c r="Z124" s="64"/>
      <c r="AA124" s="7"/>
      <c r="AB124" s="7"/>
      <c r="AC124" s="7"/>
      <c r="AD124" s="7"/>
      <c r="AE124" s="7"/>
      <c r="AF124" s="7"/>
      <c r="AG124" s="7"/>
      <c r="AH124" s="64"/>
      <c r="AI124" s="64"/>
      <c r="AJ124" s="64"/>
      <c r="AK124" s="64"/>
      <c r="AL124" s="7"/>
      <c r="AM124" s="7"/>
      <c r="AN124" s="7"/>
      <c r="AO124" s="7"/>
      <c r="AP124" s="7"/>
      <c r="AQ124" s="7"/>
      <c r="AR124" s="7"/>
      <c r="AS124" s="64"/>
      <c r="AT124" s="64"/>
      <c r="AU124" s="64"/>
      <c r="AV124" s="64"/>
      <c r="AW124" s="7"/>
      <c r="AX124" s="7"/>
      <c r="AY124" s="7"/>
      <c r="AZ124" s="7"/>
      <c r="BA124" s="7"/>
      <c r="BB124" s="7"/>
      <c r="BC124" s="7"/>
    </row>
    <row r="125" spans="1:55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1:55" x14ac:dyDescent="0.25">
      <c r="A126" s="131"/>
      <c r="B126" s="131"/>
      <c r="C126" s="131"/>
      <c r="D126" s="44"/>
      <c r="E126" s="131"/>
      <c r="F126" s="131"/>
      <c r="G126" s="131"/>
      <c r="H126" s="44"/>
      <c r="I126" s="131"/>
      <c r="J126" s="131"/>
      <c r="K126" s="131"/>
      <c r="L126" s="65"/>
      <c r="M126" s="65"/>
      <c r="N126" s="65"/>
      <c r="O126" s="8"/>
      <c r="P126" s="65"/>
      <c r="Q126" s="65"/>
      <c r="R126" s="65"/>
      <c r="S126" s="8"/>
      <c r="T126" s="65"/>
      <c r="U126" s="65"/>
      <c r="V126" s="65"/>
      <c r="W126" s="65"/>
      <c r="X126" s="65"/>
      <c r="Y126" s="65"/>
      <c r="Z126" s="8"/>
      <c r="AA126" s="65"/>
      <c r="AB126" s="65"/>
      <c r="AC126" s="65"/>
      <c r="AD126" s="8"/>
      <c r="AE126" s="65"/>
      <c r="AF126" s="65"/>
      <c r="AG126" s="65"/>
      <c r="AH126" s="65"/>
      <c r="AI126" s="65"/>
      <c r="AJ126" s="65"/>
      <c r="AK126" s="8"/>
      <c r="AL126" s="65"/>
      <c r="AM126" s="65"/>
      <c r="AN126" s="65"/>
      <c r="AO126" s="8"/>
      <c r="AP126" s="65"/>
      <c r="AQ126" s="65"/>
      <c r="AR126" s="65"/>
      <c r="AS126" s="65"/>
      <c r="AT126" s="65"/>
      <c r="AU126" s="65"/>
      <c r="AV126" s="8"/>
      <c r="AW126" s="65"/>
      <c r="AX126" s="65"/>
      <c r="AY126" s="65"/>
      <c r="AZ126" s="8"/>
      <c r="BA126" s="65"/>
      <c r="BB126" s="65"/>
      <c r="BC126" s="65"/>
    </row>
    <row r="127" spans="1:55" x14ac:dyDescent="0.25">
      <c r="A127" s="148"/>
      <c r="B127" s="148"/>
      <c r="C127" s="148"/>
      <c r="D127" s="148"/>
      <c r="E127" s="37"/>
      <c r="F127" s="37"/>
      <c r="G127" s="37"/>
      <c r="H127" s="37"/>
      <c r="I127" s="37"/>
      <c r="J127" s="37"/>
      <c r="K127" s="37"/>
      <c r="L127" s="66"/>
      <c r="M127" s="66"/>
      <c r="N127" s="66"/>
      <c r="O127" s="66"/>
      <c r="W127" s="66"/>
      <c r="X127" s="66"/>
      <c r="Y127" s="66"/>
      <c r="Z127" s="66"/>
      <c r="AH127" s="66"/>
      <c r="AI127" s="66"/>
      <c r="AJ127" s="66"/>
      <c r="AK127" s="66"/>
      <c r="AS127" s="66"/>
      <c r="AT127" s="66"/>
      <c r="AU127" s="66"/>
      <c r="AV127" s="66"/>
    </row>
    <row r="128" spans="1:55" x14ac:dyDescent="0.25">
      <c r="A128" s="126" t="s">
        <v>391</v>
      </c>
      <c r="B128" s="126"/>
      <c r="C128" s="126"/>
      <c r="D128" s="126"/>
      <c r="E128" s="126"/>
      <c r="F128" s="126"/>
      <c r="G128" s="39"/>
      <c r="H128" s="39"/>
      <c r="I128" s="41"/>
      <c r="J128" s="126" t="s">
        <v>38</v>
      </c>
      <c r="K128" s="126"/>
      <c r="L128" s="67" t="s">
        <v>391</v>
      </c>
      <c r="M128" s="67"/>
      <c r="N128" s="67"/>
      <c r="O128" s="67"/>
      <c r="P128" s="67"/>
      <c r="Q128" s="67"/>
      <c r="R128" s="4"/>
      <c r="S128" s="4"/>
      <c r="T128" s="2"/>
      <c r="U128" s="67" t="s">
        <v>38</v>
      </c>
      <c r="V128" s="67"/>
      <c r="W128" s="67" t="s">
        <v>391</v>
      </c>
      <c r="X128" s="67"/>
      <c r="Y128" s="67"/>
      <c r="Z128" s="67"/>
      <c r="AA128" s="67"/>
      <c r="AB128" s="67"/>
      <c r="AC128" s="4"/>
      <c r="AD128" s="4"/>
      <c r="AE128" s="2"/>
      <c r="AF128" s="67" t="s">
        <v>38</v>
      </c>
      <c r="AG128" s="67"/>
      <c r="AH128" s="67" t="s">
        <v>391</v>
      </c>
      <c r="AI128" s="67"/>
      <c r="AJ128" s="67"/>
      <c r="AK128" s="67"/>
      <c r="AL128" s="67"/>
      <c r="AM128" s="67"/>
      <c r="AN128" s="4"/>
      <c r="AO128" s="4"/>
      <c r="AP128" s="2"/>
      <c r="AQ128" s="67" t="s">
        <v>38</v>
      </c>
      <c r="AR128" s="67"/>
      <c r="AS128" s="67" t="s">
        <v>391</v>
      </c>
      <c r="AT128" s="67"/>
      <c r="AU128" s="67"/>
      <c r="AV128" s="67"/>
      <c r="AW128" s="67"/>
      <c r="AX128" s="67"/>
      <c r="AY128" s="4"/>
      <c r="AZ128" s="4"/>
      <c r="BA128" s="2"/>
      <c r="BB128" s="67" t="s">
        <v>38</v>
      </c>
      <c r="BC128" s="67"/>
    </row>
    <row r="129" spans="1:11" x14ac:dyDescent="0.25">
      <c r="A129" s="9"/>
      <c r="G129" s="1"/>
      <c r="H129" s="103"/>
      <c r="I129" s="103"/>
      <c r="J129" s="103" t="s">
        <v>0</v>
      </c>
      <c r="K129" s="103"/>
    </row>
    <row r="130" spans="1:11" x14ac:dyDescent="0.25">
      <c r="H130" s="103"/>
      <c r="I130" s="103"/>
      <c r="J130" s="103" t="s">
        <v>632</v>
      </c>
      <c r="K130" s="103"/>
    </row>
    <row r="131" spans="1:11" x14ac:dyDescent="0.25">
      <c r="G131" s="3"/>
      <c r="H131" s="104" t="s">
        <v>633</v>
      </c>
      <c r="I131" s="104"/>
      <c r="J131" s="104"/>
      <c r="K131" s="104"/>
    </row>
    <row r="132" spans="1:11" ht="18.75" customHeight="1" x14ac:dyDescent="0.25">
      <c r="G132" s="3"/>
      <c r="H132" s="94" t="s">
        <v>1</v>
      </c>
      <c r="I132" s="94"/>
      <c r="J132" s="94"/>
      <c r="K132" s="94"/>
    </row>
    <row r="133" spans="1:11" ht="18" customHeight="1" x14ac:dyDescent="0.25">
      <c r="G133" s="3"/>
      <c r="H133" s="94" t="s">
        <v>2</v>
      </c>
      <c r="I133" s="94"/>
      <c r="J133" s="94"/>
      <c r="K133" s="94"/>
    </row>
    <row r="134" spans="1:11" ht="19.5" customHeight="1" x14ac:dyDescent="0.25">
      <c r="G134" s="3"/>
      <c r="H134" s="94" t="s">
        <v>3</v>
      </c>
      <c r="I134" s="94"/>
      <c r="J134" s="94"/>
      <c r="K134" s="94"/>
    </row>
    <row r="135" spans="1:11" ht="16.5" customHeight="1" x14ac:dyDescent="0.25">
      <c r="H135" s="95" t="s">
        <v>36</v>
      </c>
      <c r="I135" s="95"/>
      <c r="J135" s="95"/>
      <c r="K135" s="95"/>
    </row>
    <row r="136" spans="1:11" ht="3" customHeight="1" x14ac:dyDescent="0.25"/>
    <row r="137" spans="1:11" x14ac:dyDescent="0.25">
      <c r="C137" s="96" t="s">
        <v>330</v>
      </c>
      <c r="D137" s="96"/>
      <c r="E137" s="96"/>
      <c r="F137" s="96"/>
      <c r="G137" s="97" t="s">
        <v>381</v>
      </c>
      <c r="H137" s="97"/>
      <c r="I137" s="27"/>
    </row>
    <row r="138" spans="1:11" ht="3.75" customHeight="1" x14ac:dyDescent="0.25"/>
    <row r="139" spans="1:11" x14ac:dyDescent="0.25">
      <c r="A139" s="66" t="s">
        <v>16</v>
      </c>
      <c r="B139" s="66"/>
      <c r="C139" s="66"/>
      <c r="D139" s="66"/>
      <c r="E139" s="98" t="s">
        <v>630</v>
      </c>
      <c r="F139" s="98"/>
      <c r="G139" s="98"/>
      <c r="H139" s="98"/>
      <c r="I139" s="98"/>
      <c r="J139" s="98"/>
      <c r="K139" s="98"/>
    </row>
    <row r="140" spans="1:11" ht="28.5" customHeight="1" x14ac:dyDescent="0.25">
      <c r="A140" s="99" t="s">
        <v>17</v>
      </c>
      <c r="B140" s="99"/>
      <c r="C140" s="99"/>
      <c r="D140" s="99"/>
      <c r="E140" s="100" t="s">
        <v>530</v>
      </c>
      <c r="F140" s="100"/>
      <c r="G140" s="100"/>
      <c r="H140" s="100"/>
      <c r="I140" s="100"/>
      <c r="J140" s="100"/>
      <c r="K140" s="100"/>
    </row>
    <row r="141" spans="1:11" x14ac:dyDescent="0.25">
      <c r="A141" s="66" t="s">
        <v>18</v>
      </c>
      <c r="B141" s="66"/>
      <c r="C141" s="66"/>
      <c r="D141" s="66"/>
      <c r="E141" s="67">
        <v>187</v>
      </c>
      <c r="F141" s="67"/>
      <c r="G141" s="67"/>
      <c r="H141" s="67"/>
      <c r="I141" s="67"/>
      <c r="J141" s="67"/>
      <c r="K141" s="67"/>
    </row>
    <row r="142" spans="1:11" x14ac:dyDescent="0.25">
      <c r="A142" s="66" t="s">
        <v>380</v>
      </c>
      <c r="B142" s="66"/>
      <c r="C142" s="66"/>
      <c r="D142" s="66"/>
      <c r="E142" s="67">
        <v>50</v>
      </c>
      <c r="F142" s="67"/>
      <c r="G142" s="67"/>
      <c r="H142" s="67"/>
      <c r="I142" s="67"/>
      <c r="J142" s="67"/>
      <c r="K142" s="67"/>
    </row>
    <row r="143" spans="1:11" x14ac:dyDescent="0.25">
      <c r="A143" s="110" t="s">
        <v>19</v>
      </c>
      <c r="B143" s="110"/>
      <c r="C143" s="110"/>
      <c r="D143" s="110"/>
      <c r="E143" s="110"/>
      <c r="F143" s="105" t="s">
        <v>20</v>
      </c>
      <c r="G143" s="105"/>
      <c r="H143" s="105"/>
      <c r="I143" s="105"/>
      <c r="J143" s="105"/>
      <c r="K143" s="105"/>
    </row>
    <row r="144" spans="1:11" x14ac:dyDescent="0.25">
      <c r="A144" s="110"/>
      <c r="B144" s="110"/>
      <c r="C144" s="110"/>
      <c r="D144" s="110"/>
      <c r="E144" s="110"/>
      <c r="F144" s="105" t="s">
        <v>21</v>
      </c>
      <c r="G144" s="105"/>
      <c r="H144" s="105"/>
      <c r="I144" s="105" t="s">
        <v>22</v>
      </c>
      <c r="J144" s="105"/>
      <c r="K144" s="105"/>
    </row>
    <row r="145" spans="1:11" x14ac:dyDescent="0.25">
      <c r="A145" s="109" t="s">
        <v>39</v>
      </c>
      <c r="B145" s="109"/>
      <c r="C145" s="109"/>
      <c r="D145" s="109"/>
      <c r="E145" s="109"/>
      <c r="F145" s="81">
        <v>1</v>
      </c>
      <c r="G145" s="83"/>
      <c r="H145" s="82"/>
      <c r="I145" s="81">
        <v>50</v>
      </c>
      <c r="J145" s="83"/>
      <c r="K145" s="82"/>
    </row>
    <row r="146" spans="1:11" x14ac:dyDescent="0.25">
      <c r="A146" s="109"/>
      <c r="B146" s="109"/>
      <c r="C146" s="109"/>
      <c r="D146" s="109"/>
      <c r="E146" s="109"/>
      <c r="F146" s="81"/>
      <c r="G146" s="83"/>
      <c r="H146" s="82"/>
      <c r="I146" s="107"/>
      <c r="J146" s="107"/>
      <c r="K146" s="107"/>
    </row>
    <row r="147" spans="1:11" x14ac:dyDescent="0.25">
      <c r="A147" s="109"/>
      <c r="B147" s="109"/>
      <c r="C147" s="109"/>
      <c r="D147" s="109"/>
      <c r="E147" s="109"/>
      <c r="F147" s="81"/>
      <c r="G147" s="83"/>
      <c r="H147" s="82"/>
      <c r="I147" s="107"/>
      <c r="J147" s="107"/>
      <c r="K147" s="107"/>
    </row>
    <row r="148" spans="1:11" x14ac:dyDescent="0.25">
      <c r="A148" s="109"/>
      <c r="B148" s="109"/>
      <c r="C148" s="109"/>
      <c r="D148" s="109"/>
      <c r="E148" s="109"/>
      <c r="F148" s="81"/>
      <c r="G148" s="83"/>
      <c r="H148" s="82"/>
      <c r="I148" s="107"/>
      <c r="J148" s="107"/>
      <c r="K148" s="107"/>
    </row>
    <row r="149" spans="1:11" x14ac:dyDescent="0.25">
      <c r="A149" s="109"/>
      <c r="B149" s="109"/>
      <c r="C149" s="109"/>
      <c r="D149" s="109"/>
      <c r="E149" s="109"/>
      <c r="F149" s="81"/>
      <c r="G149" s="83"/>
      <c r="H149" s="82"/>
      <c r="I149" s="107"/>
      <c r="J149" s="107"/>
      <c r="K149" s="107"/>
    </row>
    <row r="150" spans="1:11" x14ac:dyDescent="0.25">
      <c r="A150" s="109"/>
      <c r="B150" s="109"/>
      <c r="C150" s="109"/>
      <c r="D150" s="109"/>
      <c r="E150" s="109"/>
      <c r="F150" s="81"/>
      <c r="G150" s="83"/>
      <c r="H150" s="82"/>
      <c r="I150" s="107"/>
      <c r="J150" s="107"/>
      <c r="K150" s="107"/>
    </row>
    <row r="151" spans="1:11" x14ac:dyDescent="0.25">
      <c r="A151" s="109"/>
      <c r="B151" s="109"/>
      <c r="C151" s="109"/>
      <c r="D151" s="109"/>
      <c r="E151" s="109"/>
      <c r="F151" s="91"/>
      <c r="G151" s="92"/>
      <c r="H151" s="93"/>
      <c r="I151" s="114"/>
      <c r="J151" s="114"/>
      <c r="K151" s="114"/>
    </row>
    <row r="152" spans="1:11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1:11" x14ac:dyDescent="0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1:11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1:11" x14ac:dyDescent="0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1:11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1:11" x14ac:dyDescent="0.25">
      <c r="A157" s="68" t="s">
        <v>31</v>
      </c>
      <c r="B157" s="68"/>
      <c r="C157" s="68"/>
      <c r="D157" s="68"/>
      <c r="E157" s="68"/>
      <c r="F157" s="68"/>
      <c r="G157" s="68"/>
      <c r="H157" s="68"/>
      <c r="I157" s="84"/>
      <c r="J157" s="84"/>
      <c r="K157" s="84"/>
    </row>
    <row r="158" spans="1:11" x14ac:dyDescent="0.25">
      <c r="A158" s="105" t="s">
        <v>26</v>
      </c>
      <c r="B158" s="105"/>
      <c r="C158" s="105"/>
      <c r="D158" s="105"/>
      <c r="E158" s="105"/>
      <c r="F158" s="105"/>
      <c r="G158" s="106" t="s">
        <v>30</v>
      </c>
      <c r="H158" s="106"/>
      <c r="I158" s="75" t="s">
        <v>9</v>
      </c>
      <c r="J158" s="76"/>
      <c r="K158" s="77"/>
    </row>
    <row r="159" spans="1:11" x14ac:dyDescent="0.25">
      <c r="A159" s="105" t="s">
        <v>27</v>
      </c>
      <c r="B159" s="105"/>
      <c r="C159" s="105" t="s">
        <v>28</v>
      </c>
      <c r="D159" s="105"/>
      <c r="E159" s="105" t="s">
        <v>29</v>
      </c>
      <c r="F159" s="105"/>
      <c r="G159" s="106"/>
      <c r="H159" s="106"/>
      <c r="I159" s="78"/>
      <c r="J159" s="79"/>
      <c r="K159" s="80"/>
    </row>
    <row r="160" spans="1:11" x14ac:dyDescent="0.25">
      <c r="A160" s="105">
        <v>6.1</v>
      </c>
      <c r="B160" s="105"/>
      <c r="C160" s="105">
        <v>5.5</v>
      </c>
      <c r="D160" s="105"/>
      <c r="E160" s="105">
        <v>0.3</v>
      </c>
      <c r="F160" s="105"/>
      <c r="G160" s="105">
        <v>75.2</v>
      </c>
      <c r="H160" s="105"/>
      <c r="I160" s="69">
        <v>0</v>
      </c>
      <c r="J160" s="68"/>
      <c r="K160" s="5"/>
    </row>
    <row r="161" spans="1:22" x14ac:dyDescent="0.25">
      <c r="A161" s="84" t="s">
        <v>32</v>
      </c>
      <c r="B161" s="84"/>
      <c r="C161" s="84"/>
      <c r="D161" s="84"/>
      <c r="E161" s="84"/>
      <c r="F161" s="84"/>
      <c r="G161" s="84"/>
      <c r="H161" s="84"/>
      <c r="I161" s="108"/>
      <c r="J161" s="108"/>
      <c r="K161" s="108"/>
    </row>
    <row r="162" spans="1:22" ht="64.5" customHeight="1" x14ac:dyDescent="0.25">
      <c r="A162" s="63" t="s">
        <v>661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</row>
    <row r="163" spans="1:22" x14ac:dyDescent="0.25">
      <c r="A163" s="67" t="s">
        <v>10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</row>
    <row r="164" spans="1:22" ht="30" customHeight="1" x14ac:dyDescent="0.25">
      <c r="A164" s="63" t="s">
        <v>662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22" x14ac:dyDescent="0.25">
      <c r="A165" s="67" t="s">
        <v>11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</row>
    <row r="166" spans="1:22" ht="47.25" customHeight="1" x14ac:dyDescent="0.25">
      <c r="A166" s="63" t="s">
        <v>375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22" x14ac:dyDescent="0.25">
      <c r="A167" s="64"/>
      <c r="B167" s="64"/>
      <c r="C167" s="64"/>
      <c r="D167" s="64"/>
      <c r="E167" s="7"/>
      <c r="F167" s="7"/>
      <c r="G167" s="7"/>
      <c r="H167" s="7"/>
      <c r="I167" s="7"/>
      <c r="J167" s="7"/>
      <c r="K167" s="7"/>
    </row>
    <row r="168" spans="1:22" ht="23.2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22" x14ac:dyDescent="0.25">
      <c r="A169" s="65"/>
      <c r="B169" s="65"/>
      <c r="C169" s="65"/>
      <c r="D169" s="8"/>
      <c r="E169" s="65"/>
      <c r="F169" s="65"/>
      <c r="G169" s="65"/>
      <c r="H169" s="8"/>
      <c r="I169" s="65"/>
      <c r="J169" s="65"/>
      <c r="K169" s="65"/>
    </row>
    <row r="170" spans="1:22" x14ac:dyDescent="0.25">
      <c r="A170" s="66"/>
      <c r="B170" s="66"/>
      <c r="C170" s="66"/>
      <c r="D170" s="66"/>
    </row>
    <row r="171" spans="1:22" x14ac:dyDescent="0.25">
      <c r="A171" s="67" t="s">
        <v>391</v>
      </c>
      <c r="B171" s="67"/>
      <c r="C171" s="67"/>
      <c r="D171" s="67"/>
      <c r="E171" s="67"/>
      <c r="F171" s="67"/>
      <c r="G171" s="4"/>
      <c r="H171" s="4"/>
      <c r="I171" s="2"/>
      <c r="J171" s="67" t="s">
        <v>38</v>
      </c>
      <c r="K171" s="67"/>
    </row>
    <row r="172" spans="1:22" ht="15" customHeight="1" x14ac:dyDescent="0.25">
      <c r="A172" s="6"/>
      <c r="G172" s="1"/>
      <c r="H172" s="103"/>
      <c r="I172" s="103"/>
      <c r="J172" s="103" t="s">
        <v>0</v>
      </c>
      <c r="K172" s="103"/>
      <c r="L172" s="9"/>
      <c r="R172" s="1"/>
      <c r="S172" s="103"/>
      <c r="T172" s="103"/>
      <c r="U172" s="103" t="s">
        <v>0</v>
      </c>
      <c r="V172" s="103"/>
    </row>
    <row r="173" spans="1:22" x14ac:dyDescent="0.25">
      <c r="H173" s="103"/>
      <c r="I173" s="103"/>
      <c r="J173" s="103" t="s">
        <v>632</v>
      </c>
      <c r="K173" s="103"/>
      <c r="S173" s="103"/>
      <c r="T173" s="103"/>
      <c r="U173" s="103" t="s">
        <v>632</v>
      </c>
      <c r="V173" s="103"/>
    </row>
    <row r="174" spans="1:22" x14ac:dyDescent="0.25">
      <c r="G174" s="3"/>
      <c r="H174" s="104" t="s">
        <v>633</v>
      </c>
      <c r="I174" s="104"/>
      <c r="J174" s="104"/>
      <c r="K174" s="104"/>
      <c r="R174" s="3"/>
      <c r="S174" s="104" t="s">
        <v>633</v>
      </c>
      <c r="T174" s="104"/>
      <c r="U174" s="104"/>
      <c r="V174" s="104"/>
    </row>
    <row r="175" spans="1:22" ht="20.25" customHeight="1" x14ac:dyDescent="0.25">
      <c r="G175" s="3"/>
      <c r="H175" s="94" t="s">
        <v>1</v>
      </c>
      <c r="I175" s="94"/>
      <c r="J175" s="94"/>
      <c r="K175" s="94"/>
      <c r="R175" s="3"/>
      <c r="S175" s="94" t="s">
        <v>1</v>
      </c>
      <c r="T175" s="94"/>
      <c r="U175" s="94"/>
      <c r="V175" s="94"/>
    </row>
    <row r="176" spans="1:22" ht="20.25" customHeight="1" x14ac:dyDescent="0.25">
      <c r="G176" s="3"/>
      <c r="H176" s="94" t="s">
        <v>2</v>
      </c>
      <c r="I176" s="94"/>
      <c r="J176" s="94"/>
      <c r="K176" s="94"/>
      <c r="R176" s="3"/>
      <c r="S176" s="94" t="s">
        <v>2</v>
      </c>
      <c r="T176" s="94"/>
      <c r="U176" s="94"/>
      <c r="V176" s="94"/>
    </row>
    <row r="177" spans="1:22" ht="20.25" customHeight="1" x14ac:dyDescent="0.25">
      <c r="G177" s="3"/>
      <c r="H177" s="94" t="s">
        <v>3</v>
      </c>
      <c r="I177" s="94"/>
      <c r="J177" s="94"/>
      <c r="K177" s="94"/>
      <c r="R177" s="3"/>
      <c r="S177" s="94" t="s">
        <v>3</v>
      </c>
      <c r="T177" s="94"/>
      <c r="U177" s="94"/>
      <c r="V177" s="94"/>
    </row>
    <row r="178" spans="1:22" x14ac:dyDescent="0.25">
      <c r="H178" s="95" t="s">
        <v>36</v>
      </c>
      <c r="I178" s="95"/>
      <c r="J178" s="95"/>
      <c r="K178" s="95"/>
      <c r="S178" s="95" t="s">
        <v>36</v>
      </c>
      <c r="T178" s="95"/>
      <c r="U178" s="95"/>
      <c r="V178" s="95"/>
    </row>
    <row r="179" spans="1:22" ht="3.75" customHeight="1" x14ac:dyDescent="0.25"/>
    <row r="180" spans="1:22" x14ac:dyDescent="0.25">
      <c r="C180" s="96" t="s">
        <v>330</v>
      </c>
      <c r="D180" s="96"/>
      <c r="E180" s="96"/>
      <c r="F180" s="96"/>
      <c r="G180" s="97" t="s">
        <v>368</v>
      </c>
      <c r="H180" s="97"/>
      <c r="I180" s="27"/>
      <c r="N180" s="96" t="s">
        <v>330</v>
      </c>
      <c r="O180" s="96"/>
      <c r="P180" s="96"/>
      <c r="Q180" s="96"/>
      <c r="R180" s="97" t="s">
        <v>533</v>
      </c>
      <c r="S180" s="97"/>
      <c r="T180" s="27"/>
    </row>
    <row r="181" spans="1:22" ht="3.75" customHeight="1" x14ac:dyDescent="0.25"/>
    <row r="182" spans="1:22" x14ac:dyDescent="0.25">
      <c r="A182" s="66" t="s">
        <v>16</v>
      </c>
      <c r="B182" s="66"/>
      <c r="C182" s="66"/>
      <c r="D182" s="66"/>
      <c r="E182" s="98" t="s">
        <v>59</v>
      </c>
      <c r="F182" s="98"/>
      <c r="G182" s="98"/>
      <c r="H182" s="98"/>
      <c r="I182" s="98"/>
      <c r="J182" s="98"/>
      <c r="K182" s="98"/>
      <c r="L182" s="66" t="s">
        <v>16</v>
      </c>
      <c r="M182" s="66"/>
      <c r="N182" s="66"/>
      <c r="O182" s="66"/>
      <c r="P182" s="98" t="s">
        <v>59</v>
      </c>
      <c r="Q182" s="98"/>
      <c r="R182" s="98"/>
      <c r="S182" s="98"/>
      <c r="T182" s="98"/>
      <c r="U182" s="98"/>
      <c r="V182" s="98"/>
    </row>
    <row r="183" spans="1:22" ht="29.25" customHeight="1" x14ac:dyDescent="0.25">
      <c r="A183" s="99" t="s">
        <v>17</v>
      </c>
      <c r="B183" s="99"/>
      <c r="C183" s="99"/>
      <c r="D183" s="99"/>
      <c r="E183" s="100" t="s">
        <v>531</v>
      </c>
      <c r="F183" s="100"/>
      <c r="G183" s="100"/>
      <c r="H183" s="100"/>
      <c r="I183" s="100"/>
      <c r="J183" s="100"/>
      <c r="K183" s="100"/>
      <c r="L183" s="99" t="s">
        <v>17</v>
      </c>
      <c r="M183" s="99"/>
      <c r="N183" s="99"/>
      <c r="O183" s="99"/>
      <c r="P183" s="100" t="s">
        <v>531</v>
      </c>
      <c r="Q183" s="100"/>
      <c r="R183" s="100"/>
      <c r="S183" s="100"/>
      <c r="T183" s="100"/>
      <c r="U183" s="100"/>
      <c r="V183" s="100"/>
    </row>
    <row r="184" spans="1:22" x14ac:dyDescent="0.25">
      <c r="A184" s="66" t="s">
        <v>18</v>
      </c>
      <c r="B184" s="66"/>
      <c r="C184" s="66"/>
      <c r="D184" s="66"/>
      <c r="E184" s="67">
        <v>160</v>
      </c>
      <c r="F184" s="67"/>
      <c r="G184" s="67"/>
      <c r="H184" s="67"/>
      <c r="I184" s="67"/>
      <c r="J184" s="67"/>
      <c r="K184" s="67"/>
      <c r="L184" s="66" t="s">
        <v>18</v>
      </c>
      <c r="M184" s="66"/>
      <c r="N184" s="66"/>
      <c r="O184" s="66"/>
      <c r="P184" s="67">
        <v>160</v>
      </c>
      <c r="Q184" s="67"/>
      <c r="R184" s="67"/>
      <c r="S184" s="67"/>
      <c r="T184" s="67"/>
      <c r="U184" s="67"/>
      <c r="V184" s="67"/>
    </row>
    <row r="185" spans="1:22" x14ac:dyDescent="0.25">
      <c r="A185" s="101" t="s">
        <v>24</v>
      </c>
      <c r="B185" s="101"/>
      <c r="C185" s="101"/>
      <c r="D185" s="101"/>
      <c r="E185" s="102">
        <v>200</v>
      </c>
      <c r="F185" s="102"/>
      <c r="G185" s="102"/>
      <c r="H185" s="102"/>
      <c r="I185" s="102"/>
      <c r="J185" s="102"/>
      <c r="K185" s="102"/>
      <c r="L185" s="101" t="s">
        <v>24</v>
      </c>
      <c r="M185" s="101"/>
      <c r="N185" s="101"/>
      <c r="O185" s="101"/>
      <c r="P185" s="102">
        <v>250</v>
      </c>
      <c r="Q185" s="102"/>
      <c r="R185" s="102"/>
      <c r="S185" s="102"/>
      <c r="T185" s="102"/>
      <c r="U185" s="102"/>
      <c r="V185" s="102"/>
    </row>
    <row r="186" spans="1:22" x14ac:dyDescent="0.25">
      <c r="A186" s="75" t="s">
        <v>19</v>
      </c>
      <c r="B186" s="76"/>
      <c r="C186" s="76"/>
      <c r="D186" s="76"/>
      <c r="E186" s="77"/>
      <c r="F186" s="69" t="s">
        <v>20</v>
      </c>
      <c r="G186" s="68"/>
      <c r="H186" s="68"/>
      <c r="I186" s="68"/>
      <c r="J186" s="68"/>
      <c r="K186" s="70"/>
      <c r="L186" s="75" t="s">
        <v>19</v>
      </c>
      <c r="M186" s="76"/>
      <c r="N186" s="76"/>
      <c r="O186" s="76"/>
      <c r="P186" s="77"/>
      <c r="Q186" s="69" t="s">
        <v>20</v>
      </c>
      <c r="R186" s="68"/>
      <c r="S186" s="68"/>
      <c r="T186" s="68"/>
      <c r="U186" s="68"/>
      <c r="V186" s="70"/>
    </row>
    <row r="187" spans="1:22" x14ac:dyDescent="0.25">
      <c r="A187" s="78"/>
      <c r="B187" s="79"/>
      <c r="C187" s="79"/>
      <c r="D187" s="79"/>
      <c r="E187" s="80"/>
      <c r="F187" s="69" t="s">
        <v>21</v>
      </c>
      <c r="G187" s="68"/>
      <c r="H187" s="70"/>
      <c r="I187" s="69" t="s">
        <v>22</v>
      </c>
      <c r="J187" s="68"/>
      <c r="K187" s="70"/>
      <c r="L187" s="78"/>
      <c r="M187" s="79"/>
      <c r="N187" s="79"/>
      <c r="O187" s="79"/>
      <c r="P187" s="80"/>
      <c r="Q187" s="69" t="s">
        <v>21</v>
      </c>
      <c r="R187" s="68"/>
      <c r="S187" s="70"/>
      <c r="T187" s="69" t="s">
        <v>22</v>
      </c>
      <c r="U187" s="68"/>
      <c r="V187" s="70"/>
    </row>
    <row r="188" spans="1:22" x14ac:dyDescent="0.25">
      <c r="A188" s="115" t="s">
        <v>41</v>
      </c>
      <c r="B188" s="116"/>
      <c r="C188" s="116"/>
      <c r="D188" s="116"/>
      <c r="E188" s="117"/>
      <c r="F188" s="118">
        <v>24</v>
      </c>
      <c r="G188" s="119"/>
      <c r="H188" s="120"/>
      <c r="I188" s="118">
        <v>24</v>
      </c>
      <c r="J188" s="119"/>
      <c r="K188" s="120"/>
      <c r="L188" s="115" t="s">
        <v>41</v>
      </c>
      <c r="M188" s="116"/>
      <c r="N188" s="116"/>
      <c r="O188" s="116"/>
      <c r="P188" s="117"/>
      <c r="Q188" s="118">
        <f>F188*250/200</f>
        <v>30</v>
      </c>
      <c r="R188" s="119"/>
      <c r="S188" s="120"/>
      <c r="T188" s="118">
        <f>I188*250/200</f>
        <v>30</v>
      </c>
      <c r="U188" s="119"/>
      <c r="V188" s="120"/>
    </row>
    <row r="189" spans="1:22" x14ac:dyDescent="0.25">
      <c r="A189" s="85" t="s">
        <v>51</v>
      </c>
      <c r="B189" s="86"/>
      <c r="C189" s="86"/>
      <c r="D189" s="86"/>
      <c r="E189" s="87"/>
      <c r="F189" s="81">
        <v>106</v>
      </c>
      <c r="G189" s="83"/>
      <c r="H189" s="82"/>
      <c r="I189" s="81">
        <v>106</v>
      </c>
      <c r="J189" s="83"/>
      <c r="K189" s="82"/>
      <c r="L189" s="85" t="s">
        <v>51</v>
      </c>
      <c r="M189" s="86"/>
      <c r="N189" s="86"/>
      <c r="O189" s="86"/>
      <c r="P189" s="87"/>
      <c r="Q189" s="81">
        <f t="shared" ref="Q189:Q191" si="54">F189*250/200</f>
        <v>132.5</v>
      </c>
      <c r="R189" s="83"/>
      <c r="S189" s="82"/>
      <c r="T189" s="81">
        <f t="shared" ref="T189:T191" si="55">I189*250/200</f>
        <v>132.5</v>
      </c>
      <c r="U189" s="83"/>
      <c r="V189" s="82"/>
    </row>
    <row r="190" spans="1:22" x14ac:dyDescent="0.25">
      <c r="A190" s="85" t="s">
        <v>42</v>
      </c>
      <c r="B190" s="86"/>
      <c r="C190" s="86"/>
      <c r="D190" s="86"/>
      <c r="E190" s="87"/>
      <c r="F190" s="81">
        <v>10</v>
      </c>
      <c r="G190" s="83"/>
      <c r="H190" s="82"/>
      <c r="I190" s="81">
        <v>10</v>
      </c>
      <c r="J190" s="83"/>
      <c r="K190" s="82"/>
      <c r="L190" s="85" t="s">
        <v>42</v>
      </c>
      <c r="M190" s="86"/>
      <c r="N190" s="86"/>
      <c r="O190" s="86"/>
      <c r="P190" s="87"/>
      <c r="Q190" s="81">
        <f t="shared" si="54"/>
        <v>12.5</v>
      </c>
      <c r="R190" s="83"/>
      <c r="S190" s="82"/>
      <c r="T190" s="81">
        <f t="shared" si="55"/>
        <v>12.5</v>
      </c>
      <c r="U190" s="83"/>
      <c r="V190" s="82"/>
    </row>
    <row r="191" spans="1:22" x14ac:dyDescent="0.25">
      <c r="A191" s="115" t="s">
        <v>7</v>
      </c>
      <c r="B191" s="116"/>
      <c r="C191" s="116"/>
      <c r="D191" s="116"/>
      <c r="E191" s="117"/>
      <c r="F191" s="118">
        <v>5</v>
      </c>
      <c r="G191" s="119"/>
      <c r="H191" s="120"/>
      <c r="I191" s="118">
        <v>5</v>
      </c>
      <c r="J191" s="119"/>
      <c r="K191" s="120"/>
      <c r="L191" s="115" t="s">
        <v>7</v>
      </c>
      <c r="M191" s="116"/>
      <c r="N191" s="116"/>
      <c r="O191" s="116"/>
      <c r="P191" s="117"/>
      <c r="Q191" s="118">
        <f t="shared" si="54"/>
        <v>6.25</v>
      </c>
      <c r="R191" s="119"/>
      <c r="S191" s="120"/>
      <c r="T191" s="118">
        <f t="shared" si="55"/>
        <v>6.25</v>
      </c>
      <c r="U191" s="119"/>
      <c r="V191" s="120"/>
    </row>
    <row r="192" spans="1:22" x14ac:dyDescent="0.25">
      <c r="A192" s="85" t="s">
        <v>789</v>
      </c>
      <c r="B192" s="86"/>
      <c r="C192" s="86"/>
      <c r="D192" s="86"/>
      <c r="E192" s="87"/>
      <c r="F192" s="81">
        <v>70</v>
      </c>
      <c r="G192" s="83"/>
      <c r="H192" s="82"/>
      <c r="I192" s="88">
        <v>70</v>
      </c>
      <c r="J192" s="89"/>
      <c r="K192" s="90"/>
      <c r="L192" s="85" t="s">
        <v>789</v>
      </c>
      <c r="M192" s="86"/>
      <c r="N192" s="86"/>
      <c r="O192" s="86"/>
      <c r="P192" s="87"/>
      <c r="Q192" s="111">
        <f t="shared" ref="Q192" si="56">F192*250/200</f>
        <v>87.5</v>
      </c>
      <c r="R192" s="113"/>
      <c r="S192" s="112"/>
      <c r="T192" s="111">
        <f t="shared" ref="T192" si="57">I192*250/200</f>
        <v>87.5</v>
      </c>
      <c r="U192" s="113"/>
      <c r="V192" s="112"/>
    </row>
    <row r="193" spans="1:22" x14ac:dyDescent="0.25">
      <c r="A193" s="85" t="s">
        <v>25</v>
      </c>
      <c r="B193" s="86"/>
      <c r="C193" s="86"/>
      <c r="D193" s="86"/>
      <c r="E193" s="87"/>
      <c r="F193" s="81"/>
      <c r="G193" s="83"/>
      <c r="H193" s="82"/>
      <c r="I193" s="88">
        <v>200</v>
      </c>
      <c r="J193" s="89"/>
      <c r="K193" s="90"/>
      <c r="L193" s="85" t="s">
        <v>25</v>
      </c>
      <c r="M193" s="86"/>
      <c r="N193" s="86"/>
      <c r="O193" s="86"/>
      <c r="P193" s="87"/>
      <c r="Q193" s="81"/>
      <c r="R193" s="83"/>
      <c r="S193" s="82"/>
      <c r="T193" s="81">
        <f t="shared" ref="T193" si="58">I193*250/200</f>
        <v>250</v>
      </c>
      <c r="U193" s="83"/>
      <c r="V193" s="82"/>
    </row>
    <row r="194" spans="1:22" x14ac:dyDescent="0.25">
      <c r="A194" s="85"/>
      <c r="B194" s="86"/>
      <c r="C194" s="86"/>
      <c r="D194" s="86"/>
      <c r="E194" s="87"/>
      <c r="F194" s="91"/>
      <c r="G194" s="92"/>
      <c r="H194" s="93"/>
      <c r="I194" s="91"/>
      <c r="J194" s="92"/>
      <c r="K194" s="93"/>
      <c r="L194" s="85"/>
      <c r="M194" s="86"/>
      <c r="N194" s="86"/>
      <c r="O194" s="86"/>
      <c r="P194" s="87"/>
      <c r="Q194" s="91"/>
      <c r="R194" s="92"/>
      <c r="S194" s="93"/>
      <c r="T194" s="91"/>
      <c r="U194" s="92"/>
      <c r="V194" s="93"/>
    </row>
    <row r="195" spans="1:22" x14ac:dyDescent="0.25">
      <c r="A195" s="85"/>
      <c r="B195" s="86"/>
      <c r="C195" s="86"/>
      <c r="D195" s="86"/>
      <c r="E195" s="87"/>
      <c r="F195" s="91"/>
      <c r="G195" s="92"/>
      <c r="H195" s="93"/>
      <c r="I195" s="91"/>
      <c r="J195" s="92"/>
      <c r="K195" s="93"/>
      <c r="L195" s="85"/>
      <c r="M195" s="86"/>
      <c r="N195" s="86"/>
      <c r="O195" s="86"/>
      <c r="P195" s="87"/>
      <c r="Q195" s="91"/>
      <c r="R195" s="92"/>
      <c r="S195" s="93"/>
      <c r="T195" s="91"/>
      <c r="U195" s="92"/>
      <c r="V195" s="93"/>
    </row>
    <row r="196" spans="1:22" x14ac:dyDescent="0.25">
      <c r="A196" s="85"/>
      <c r="B196" s="86"/>
      <c r="C196" s="86"/>
      <c r="D196" s="86"/>
      <c r="E196" s="87"/>
      <c r="F196" s="69"/>
      <c r="G196" s="68"/>
      <c r="H196" s="70"/>
      <c r="I196" s="88"/>
      <c r="J196" s="89"/>
      <c r="K196" s="90"/>
      <c r="L196" s="85"/>
      <c r="M196" s="86"/>
      <c r="N196" s="86"/>
      <c r="O196" s="86"/>
      <c r="P196" s="87"/>
      <c r="Q196" s="69"/>
      <c r="R196" s="68"/>
      <c r="S196" s="70"/>
      <c r="T196" s="88"/>
      <c r="U196" s="89"/>
      <c r="V196" s="90"/>
    </row>
    <row r="197" spans="1:22" x14ac:dyDescent="0.25">
      <c r="A197" s="85"/>
      <c r="B197" s="86"/>
      <c r="C197" s="86"/>
      <c r="D197" s="86"/>
      <c r="E197" s="87"/>
      <c r="F197" s="69"/>
      <c r="G197" s="68"/>
      <c r="H197" s="70"/>
      <c r="I197" s="88"/>
      <c r="J197" s="89"/>
      <c r="K197" s="90"/>
      <c r="L197" s="85"/>
      <c r="M197" s="86"/>
      <c r="N197" s="86"/>
      <c r="O197" s="86"/>
      <c r="P197" s="87"/>
      <c r="Q197" s="69"/>
      <c r="R197" s="68"/>
      <c r="S197" s="70"/>
      <c r="T197" s="88"/>
      <c r="U197" s="89"/>
      <c r="V197" s="90"/>
    </row>
    <row r="198" spans="1:22" x14ac:dyDescent="0.25">
      <c r="A198" s="68" t="s">
        <v>31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 t="s">
        <v>31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  <row r="199" spans="1:22" ht="15" customHeight="1" x14ac:dyDescent="0.25">
      <c r="A199" s="69" t="s">
        <v>26</v>
      </c>
      <c r="B199" s="68"/>
      <c r="C199" s="68"/>
      <c r="D199" s="68"/>
      <c r="E199" s="68"/>
      <c r="F199" s="70"/>
      <c r="G199" s="71" t="s">
        <v>30</v>
      </c>
      <c r="H199" s="72"/>
      <c r="I199" s="75" t="s">
        <v>9</v>
      </c>
      <c r="J199" s="76"/>
      <c r="K199" s="77"/>
      <c r="L199" s="69" t="s">
        <v>26</v>
      </c>
      <c r="M199" s="68"/>
      <c r="N199" s="68"/>
      <c r="O199" s="68"/>
      <c r="P199" s="68"/>
      <c r="Q199" s="70"/>
      <c r="R199" s="71" t="s">
        <v>30</v>
      </c>
      <c r="S199" s="72"/>
      <c r="T199" s="75" t="s">
        <v>9</v>
      </c>
      <c r="U199" s="76"/>
      <c r="V199" s="77"/>
    </row>
    <row r="200" spans="1:22" x14ac:dyDescent="0.25">
      <c r="A200" s="69" t="s">
        <v>27</v>
      </c>
      <c r="B200" s="70"/>
      <c r="C200" s="69" t="s">
        <v>28</v>
      </c>
      <c r="D200" s="70"/>
      <c r="E200" s="69" t="s">
        <v>29</v>
      </c>
      <c r="F200" s="70"/>
      <c r="G200" s="73"/>
      <c r="H200" s="74"/>
      <c r="I200" s="78"/>
      <c r="J200" s="79"/>
      <c r="K200" s="80"/>
      <c r="L200" s="69" t="s">
        <v>27</v>
      </c>
      <c r="M200" s="70"/>
      <c r="N200" s="69" t="s">
        <v>28</v>
      </c>
      <c r="O200" s="70"/>
      <c r="P200" s="69" t="s">
        <v>29</v>
      </c>
      <c r="Q200" s="70"/>
      <c r="R200" s="73"/>
      <c r="S200" s="74"/>
      <c r="T200" s="78"/>
      <c r="U200" s="79"/>
      <c r="V200" s="80"/>
    </row>
    <row r="201" spans="1:22" x14ac:dyDescent="0.25">
      <c r="A201" s="81">
        <v>7.1</v>
      </c>
      <c r="B201" s="82"/>
      <c r="C201" s="81">
        <v>10.72</v>
      </c>
      <c r="D201" s="82"/>
      <c r="E201" s="81">
        <v>18.899999999999999</v>
      </c>
      <c r="F201" s="82"/>
      <c r="G201" s="81">
        <v>150.19999999999999</v>
      </c>
      <c r="H201" s="82"/>
      <c r="I201" s="81">
        <v>1.2</v>
      </c>
      <c r="J201" s="83"/>
      <c r="K201" s="5"/>
      <c r="L201" s="81">
        <f>A201*250/200</f>
        <v>8.875</v>
      </c>
      <c r="M201" s="82"/>
      <c r="N201" s="81">
        <f t="shared" ref="N201" si="59">C201*250/200</f>
        <v>13.4</v>
      </c>
      <c r="O201" s="82"/>
      <c r="P201" s="81">
        <f t="shared" ref="P201" si="60">E201*250/200</f>
        <v>23.625</v>
      </c>
      <c r="Q201" s="82"/>
      <c r="R201" s="81">
        <f t="shared" ref="R201" si="61">G201*250/200</f>
        <v>187.75</v>
      </c>
      <c r="S201" s="82"/>
      <c r="T201" s="81">
        <f t="shared" ref="T201" si="62">I201*250/200</f>
        <v>1.5</v>
      </c>
      <c r="U201" s="83"/>
      <c r="V201" s="5"/>
    </row>
    <row r="202" spans="1:22" x14ac:dyDescent="0.25">
      <c r="A202" s="84" t="s">
        <v>32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 t="s">
        <v>32</v>
      </c>
      <c r="M202" s="84"/>
      <c r="N202" s="84"/>
      <c r="O202" s="84"/>
      <c r="P202" s="84"/>
      <c r="Q202" s="84"/>
      <c r="R202" s="84"/>
      <c r="S202" s="84"/>
      <c r="T202" s="84"/>
      <c r="U202" s="84"/>
      <c r="V202" s="84"/>
    </row>
    <row r="203" spans="1:22" ht="92.25" customHeight="1" x14ac:dyDescent="0.25">
      <c r="A203" s="63" t="s">
        <v>532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 t="s">
        <v>532</v>
      </c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x14ac:dyDescent="0.25">
      <c r="A204" s="67" t="s">
        <v>10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 t="s">
        <v>10</v>
      </c>
      <c r="M204" s="67"/>
      <c r="N204" s="67"/>
      <c r="O204" s="67"/>
      <c r="P204" s="67"/>
      <c r="Q204" s="67"/>
      <c r="R204" s="67"/>
      <c r="S204" s="67"/>
      <c r="T204" s="67"/>
      <c r="U204" s="67"/>
      <c r="V204" s="67"/>
    </row>
    <row r="205" spans="1:22" ht="34.5" customHeight="1" x14ac:dyDescent="0.25">
      <c r="A205" s="63" t="s">
        <v>60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 t="s">
        <v>60</v>
      </c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x14ac:dyDescent="0.25">
      <c r="A206" s="67" t="s">
        <v>11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 t="s">
        <v>11</v>
      </c>
      <c r="M206" s="67"/>
      <c r="N206" s="67"/>
      <c r="O206" s="67"/>
      <c r="P206" s="67"/>
      <c r="Q206" s="67"/>
      <c r="R206" s="67"/>
      <c r="S206" s="67"/>
      <c r="T206" s="67"/>
      <c r="U206" s="67"/>
      <c r="V206" s="67"/>
    </row>
    <row r="207" spans="1:22" ht="47.25" customHeight="1" x14ac:dyDescent="0.25">
      <c r="A207" s="63" t="s">
        <v>61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 t="s">
        <v>61</v>
      </c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x14ac:dyDescent="0.25">
      <c r="A208" s="64"/>
      <c r="B208" s="64"/>
      <c r="C208" s="64"/>
      <c r="D208" s="64"/>
      <c r="E208" s="7"/>
      <c r="F208" s="7"/>
      <c r="G208" s="7"/>
      <c r="H208" s="7"/>
      <c r="I208" s="7"/>
      <c r="J208" s="7"/>
      <c r="K208" s="7"/>
      <c r="L208" s="64"/>
      <c r="M208" s="64"/>
      <c r="N208" s="64"/>
      <c r="O208" s="64"/>
      <c r="P208" s="7"/>
      <c r="Q208" s="7"/>
      <c r="R208" s="7"/>
      <c r="S208" s="7"/>
      <c r="T208" s="7"/>
      <c r="U208" s="7"/>
      <c r="V208" s="7"/>
    </row>
    <row r="209" spans="1:22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x14ac:dyDescent="0.25">
      <c r="A210" s="65"/>
      <c r="B210" s="65"/>
      <c r="C210" s="65"/>
      <c r="D210" s="8"/>
      <c r="E210" s="65"/>
      <c r="F210" s="65"/>
      <c r="G210" s="65"/>
      <c r="H210" s="8"/>
      <c r="I210" s="65"/>
      <c r="J210" s="65"/>
      <c r="K210" s="65"/>
      <c r="L210" s="65"/>
      <c r="M210" s="65"/>
      <c r="N210" s="65"/>
      <c r="O210" s="8"/>
      <c r="P210" s="65"/>
      <c r="Q210" s="65"/>
      <c r="R210" s="65"/>
      <c r="S210" s="8"/>
      <c r="T210" s="65"/>
      <c r="U210" s="65"/>
      <c r="V210" s="65"/>
    </row>
    <row r="211" spans="1:22" x14ac:dyDescent="0.25">
      <c r="A211" s="64"/>
      <c r="B211" s="64"/>
      <c r="C211" s="64"/>
      <c r="D211" s="64"/>
      <c r="E211" s="7"/>
      <c r="F211" s="7"/>
      <c r="G211" s="7"/>
      <c r="H211" s="7"/>
      <c r="I211" s="7"/>
      <c r="J211" s="7"/>
      <c r="K211" s="7"/>
      <c r="L211" s="64"/>
      <c r="M211" s="64"/>
      <c r="N211" s="64"/>
      <c r="O211" s="64"/>
      <c r="P211" s="7"/>
      <c r="Q211" s="7"/>
      <c r="R211" s="7"/>
      <c r="S211" s="7"/>
      <c r="T211" s="7"/>
      <c r="U211" s="7"/>
      <c r="V211" s="7"/>
    </row>
    <row r="212" spans="1:22" x14ac:dyDescent="0.25">
      <c r="A212" s="67" t="s">
        <v>391</v>
      </c>
      <c r="B212" s="67"/>
      <c r="C212" s="67"/>
      <c r="D212" s="67"/>
      <c r="E212" s="67"/>
      <c r="F212" s="67"/>
      <c r="G212" s="4"/>
      <c r="H212" s="4"/>
      <c r="I212" s="2"/>
      <c r="J212" s="67" t="s">
        <v>38</v>
      </c>
      <c r="K212" s="67"/>
      <c r="L212" s="67" t="s">
        <v>391</v>
      </c>
      <c r="M212" s="67"/>
      <c r="N212" s="67"/>
      <c r="O212" s="67"/>
      <c r="P212" s="67"/>
      <c r="Q212" s="67"/>
      <c r="R212" s="4"/>
      <c r="S212" s="4"/>
      <c r="T212" s="2"/>
      <c r="U212" s="67" t="s">
        <v>38</v>
      </c>
      <c r="V212" s="67"/>
    </row>
    <row r="213" spans="1:22" x14ac:dyDescent="0.25">
      <c r="A213" s="6"/>
      <c r="G213" s="1"/>
      <c r="H213" s="103"/>
      <c r="I213" s="103"/>
      <c r="J213" s="103" t="s">
        <v>0</v>
      </c>
      <c r="K213" s="103"/>
      <c r="L213" s="9"/>
      <c r="R213" s="1"/>
      <c r="S213" s="103"/>
      <c r="T213" s="103"/>
      <c r="U213" s="103" t="s">
        <v>0</v>
      </c>
      <c r="V213" s="103"/>
    </row>
    <row r="214" spans="1:22" x14ac:dyDescent="0.25">
      <c r="H214" s="103"/>
      <c r="I214" s="103"/>
      <c r="J214" s="103" t="s">
        <v>632</v>
      </c>
      <c r="K214" s="103"/>
      <c r="S214" s="103"/>
      <c r="T214" s="103"/>
      <c r="U214" s="103" t="s">
        <v>632</v>
      </c>
      <c r="V214" s="103"/>
    </row>
    <row r="215" spans="1:22" ht="17.25" customHeight="1" x14ac:dyDescent="0.25">
      <c r="G215" s="3"/>
      <c r="H215" s="104" t="s">
        <v>633</v>
      </c>
      <c r="I215" s="104"/>
      <c r="J215" s="104"/>
      <c r="K215" s="104"/>
      <c r="R215" s="3"/>
      <c r="S215" s="104" t="s">
        <v>633</v>
      </c>
      <c r="T215" s="104"/>
      <c r="U215" s="104"/>
      <c r="V215" s="104"/>
    </row>
    <row r="216" spans="1:22" ht="21.75" customHeight="1" x14ac:dyDescent="0.25">
      <c r="G216" s="3"/>
      <c r="H216" s="94" t="s">
        <v>1</v>
      </c>
      <c r="I216" s="94"/>
      <c r="J216" s="94"/>
      <c r="K216" s="94"/>
      <c r="R216" s="3"/>
      <c r="S216" s="94" t="s">
        <v>1</v>
      </c>
      <c r="T216" s="94"/>
      <c r="U216" s="94"/>
      <c r="V216" s="94"/>
    </row>
    <row r="217" spans="1:22" ht="18.75" customHeight="1" x14ac:dyDescent="0.25">
      <c r="G217" s="3"/>
      <c r="H217" s="94" t="s">
        <v>2</v>
      </c>
      <c r="I217" s="94"/>
      <c r="J217" s="94"/>
      <c r="K217" s="94"/>
      <c r="R217" s="3"/>
      <c r="S217" s="94" t="s">
        <v>2</v>
      </c>
      <c r="T217" s="94"/>
      <c r="U217" s="94"/>
      <c r="V217" s="94"/>
    </row>
    <row r="218" spans="1:22" ht="19.5" customHeight="1" x14ac:dyDescent="0.25">
      <c r="G218" s="3"/>
      <c r="H218" s="94" t="s">
        <v>3</v>
      </c>
      <c r="I218" s="94"/>
      <c r="J218" s="94"/>
      <c r="K218" s="94"/>
      <c r="R218" s="3"/>
      <c r="S218" s="94" t="s">
        <v>3</v>
      </c>
      <c r="T218" s="94"/>
      <c r="U218" s="94"/>
      <c r="V218" s="94"/>
    </row>
    <row r="219" spans="1:22" x14ac:dyDescent="0.25">
      <c r="H219" s="95" t="s">
        <v>36</v>
      </c>
      <c r="I219" s="95"/>
      <c r="J219" s="95"/>
      <c r="K219" s="95"/>
      <c r="S219" s="95" t="s">
        <v>36</v>
      </c>
      <c r="T219" s="95"/>
      <c r="U219" s="95"/>
      <c r="V219" s="95"/>
    </row>
    <row r="220" spans="1:22" ht="3.75" customHeight="1" x14ac:dyDescent="0.25"/>
    <row r="221" spans="1:22" x14ac:dyDescent="0.25">
      <c r="C221" s="96" t="s">
        <v>330</v>
      </c>
      <c r="D221" s="96"/>
      <c r="E221" s="96"/>
      <c r="F221" s="96"/>
      <c r="G221" s="97" t="s">
        <v>369</v>
      </c>
      <c r="H221" s="97"/>
      <c r="I221" s="27"/>
      <c r="N221" s="96" t="s">
        <v>330</v>
      </c>
      <c r="O221" s="96"/>
      <c r="P221" s="96"/>
      <c r="Q221" s="96"/>
      <c r="R221" s="97" t="s">
        <v>536</v>
      </c>
      <c r="S221" s="97"/>
      <c r="T221" s="27"/>
    </row>
    <row r="222" spans="1:22" ht="3.75" customHeight="1" x14ac:dyDescent="0.25"/>
    <row r="223" spans="1:22" x14ac:dyDescent="0.25">
      <c r="A223" s="66" t="s">
        <v>16</v>
      </c>
      <c r="B223" s="66"/>
      <c r="C223" s="66"/>
      <c r="D223" s="66"/>
      <c r="E223" s="98" t="s">
        <v>631</v>
      </c>
      <c r="F223" s="98"/>
      <c r="G223" s="98"/>
      <c r="H223" s="98"/>
      <c r="I223" s="98"/>
      <c r="J223" s="98"/>
      <c r="K223" s="98"/>
      <c r="L223" s="66" t="s">
        <v>16</v>
      </c>
      <c r="M223" s="66"/>
      <c r="N223" s="66"/>
      <c r="O223" s="66"/>
      <c r="P223" s="98" t="s">
        <v>631</v>
      </c>
      <c r="Q223" s="98"/>
      <c r="R223" s="98"/>
      <c r="S223" s="98"/>
      <c r="T223" s="98"/>
      <c r="U223" s="98"/>
      <c r="V223" s="98"/>
    </row>
    <row r="224" spans="1:22" ht="29.25" customHeight="1" x14ac:dyDescent="0.25">
      <c r="A224" s="99" t="s">
        <v>17</v>
      </c>
      <c r="B224" s="99"/>
      <c r="C224" s="99"/>
      <c r="D224" s="99"/>
      <c r="E224" s="100" t="s">
        <v>534</v>
      </c>
      <c r="F224" s="100"/>
      <c r="G224" s="100"/>
      <c r="H224" s="100"/>
      <c r="I224" s="100"/>
      <c r="J224" s="100"/>
      <c r="K224" s="100"/>
      <c r="L224" s="99" t="s">
        <v>17</v>
      </c>
      <c r="M224" s="99"/>
      <c r="N224" s="99"/>
      <c r="O224" s="99"/>
      <c r="P224" s="100" t="s">
        <v>62</v>
      </c>
      <c r="Q224" s="100"/>
      <c r="R224" s="100"/>
      <c r="S224" s="100"/>
      <c r="T224" s="100"/>
      <c r="U224" s="100"/>
      <c r="V224" s="100"/>
    </row>
    <row r="225" spans="1:22" x14ac:dyDescent="0.25">
      <c r="A225" s="66" t="s">
        <v>18</v>
      </c>
      <c r="B225" s="66"/>
      <c r="C225" s="66"/>
      <c r="D225" s="66"/>
      <c r="E225" s="67">
        <v>162</v>
      </c>
      <c r="F225" s="67"/>
      <c r="G225" s="67"/>
      <c r="H225" s="67"/>
      <c r="I225" s="67"/>
      <c r="J225" s="67"/>
      <c r="K225" s="67"/>
      <c r="L225" s="66" t="s">
        <v>18</v>
      </c>
      <c r="M225" s="66"/>
      <c r="N225" s="66"/>
      <c r="O225" s="66"/>
      <c r="P225" s="67">
        <v>162</v>
      </c>
      <c r="Q225" s="67"/>
      <c r="R225" s="67"/>
      <c r="S225" s="67"/>
      <c r="T225" s="67"/>
      <c r="U225" s="67"/>
      <c r="V225" s="67"/>
    </row>
    <row r="226" spans="1:22" x14ac:dyDescent="0.25">
      <c r="A226" s="101" t="s">
        <v>24</v>
      </c>
      <c r="B226" s="101"/>
      <c r="C226" s="101"/>
      <c r="D226" s="101"/>
      <c r="E226" s="102">
        <v>200</v>
      </c>
      <c r="F226" s="102"/>
      <c r="G226" s="102"/>
      <c r="H226" s="102"/>
      <c r="I226" s="102"/>
      <c r="J226" s="102"/>
      <c r="K226" s="102"/>
      <c r="L226" s="101" t="s">
        <v>24</v>
      </c>
      <c r="M226" s="101"/>
      <c r="N226" s="101"/>
      <c r="O226" s="101"/>
      <c r="P226" s="102">
        <v>250</v>
      </c>
      <c r="Q226" s="102"/>
      <c r="R226" s="102"/>
      <c r="S226" s="102"/>
      <c r="T226" s="102"/>
      <c r="U226" s="102"/>
      <c r="V226" s="102"/>
    </row>
    <row r="227" spans="1:22" x14ac:dyDescent="0.25">
      <c r="A227" s="75" t="s">
        <v>19</v>
      </c>
      <c r="B227" s="76"/>
      <c r="C227" s="76"/>
      <c r="D227" s="76"/>
      <c r="E227" s="77"/>
      <c r="F227" s="69" t="s">
        <v>20</v>
      </c>
      <c r="G227" s="68"/>
      <c r="H227" s="68"/>
      <c r="I227" s="68"/>
      <c r="J227" s="68"/>
      <c r="K227" s="70"/>
      <c r="L227" s="75" t="s">
        <v>19</v>
      </c>
      <c r="M227" s="76"/>
      <c r="N227" s="76"/>
      <c r="O227" s="76"/>
      <c r="P227" s="77"/>
      <c r="Q227" s="69" t="s">
        <v>20</v>
      </c>
      <c r="R227" s="68"/>
      <c r="S227" s="68"/>
      <c r="T227" s="68"/>
      <c r="U227" s="68"/>
      <c r="V227" s="70"/>
    </row>
    <row r="228" spans="1:22" x14ac:dyDescent="0.25">
      <c r="A228" s="78"/>
      <c r="B228" s="79"/>
      <c r="C228" s="79"/>
      <c r="D228" s="79"/>
      <c r="E228" s="80"/>
      <c r="F228" s="69" t="s">
        <v>21</v>
      </c>
      <c r="G228" s="68"/>
      <c r="H228" s="70"/>
      <c r="I228" s="69" t="s">
        <v>22</v>
      </c>
      <c r="J228" s="68"/>
      <c r="K228" s="70"/>
      <c r="L228" s="78"/>
      <c r="M228" s="79"/>
      <c r="N228" s="79"/>
      <c r="O228" s="79"/>
      <c r="P228" s="80"/>
      <c r="Q228" s="69" t="s">
        <v>21</v>
      </c>
      <c r="R228" s="68"/>
      <c r="S228" s="70"/>
      <c r="T228" s="69" t="s">
        <v>22</v>
      </c>
      <c r="U228" s="68"/>
      <c r="V228" s="70"/>
    </row>
    <row r="229" spans="1:22" x14ac:dyDescent="0.25">
      <c r="A229" s="115" t="s">
        <v>66</v>
      </c>
      <c r="B229" s="116"/>
      <c r="C229" s="116"/>
      <c r="D229" s="116"/>
      <c r="E229" s="117"/>
      <c r="F229" s="118">
        <v>26</v>
      </c>
      <c r="G229" s="119"/>
      <c r="H229" s="120"/>
      <c r="I229" s="118">
        <v>26</v>
      </c>
      <c r="J229" s="119"/>
      <c r="K229" s="120"/>
      <c r="L229" s="115" t="s">
        <v>66</v>
      </c>
      <c r="M229" s="116"/>
      <c r="N229" s="116"/>
      <c r="O229" s="116"/>
      <c r="P229" s="117"/>
      <c r="Q229" s="118">
        <f>F229*250/200</f>
        <v>32.5</v>
      </c>
      <c r="R229" s="119"/>
      <c r="S229" s="120"/>
      <c r="T229" s="118">
        <f>I229*250/200</f>
        <v>32.5</v>
      </c>
      <c r="U229" s="119"/>
      <c r="V229" s="120"/>
    </row>
    <row r="230" spans="1:22" x14ac:dyDescent="0.25">
      <c r="A230" s="85" t="s">
        <v>51</v>
      </c>
      <c r="B230" s="86"/>
      <c r="C230" s="86"/>
      <c r="D230" s="86"/>
      <c r="E230" s="87"/>
      <c r="F230" s="81">
        <v>106</v>
      </c>
      <c r="G230" s="83"/>
      <c r="H230" s="82"/>
      <c r="I230" s="81">
        <v>106</v>
      </c>
      <c r="J230" s="83"/>
      <c r="K230" s="82"/>
      <c r="L230" s="85" t="s">
        <v>51</v>
      </c>
      <c r="M230" s="86"/>
      <c r="N230" s="86"/>
      <c r="O230" s="86"/>
      <c r="P230" s="87"/>
      <c r="Q230" s="81">
        <f t="shared" ref="Q230" si="63">F230*250/200</f>
        <v>132.5</v>
      </c>
      <c r="R230" s="83"/>
      <c r="S230" s="82"/>
      <c r="T230" s="81">
        <f t="shared" ref="T230" si="64">I230*250/200</f>
        <v>132.5</v>
      </c>
      <c r="U230" s="83"/>
      <c r="V230" s="82"/>
    </row>
    <row r="231" spans="1:22" x14ac:dyDescent="0.25">
      <c r="A231" s="85" t="s">
        <v>42</v>
      </c>
      <c r="B231" s="86"/>
      <c r="C231" s="86"/>
      <c r="D231" s="86"/>
      <c r="E231" s="87"/>
      <c r="F231" s="81">
        <v>10</v>
      </c>
      <c r="G231" s="83"/>
      <c r="H231" s="82"/>
      <c r="I231" s="81">
        <v>10</v>
      </c>
      <c r="J231" s="83"/>
      <c r="K231" s="82"/>
      <c r="L231" s="85" t="s">
        <v>42</v>
      </c>
      <c r="M231" s="86"/>
      <c r="N231" s="86"/>
      <c r="O231" s="86"/>
      <c r="P231" s="87"/>
      <c r="Q231" s="81">
        <f t="shared" ref="Q231:Q233" si="65">F231*250/200</f>
        <v>12.5</v>
      </c>
      <c r="R231" s="83"/>
      <c r="S231" s="82"/>
      <c r="T231" s="81">
        <f t="shared" ref="T231:T233" si="66">I231*250/200</f>
        <v>12.5</v>
      </c>
      <c r="U231" s="83"/>
      <c r="V231" s="82"/>
    </row>
    <row r="232" spans="1:22" x14ac:dyDescent="0.25">
      <c r="A232" s="115" t="s">
        <v>63</v>
      </c>
      <c r="B232" s="116"/>
      <c r="C232" s="116"/>
      <c r="D232" s="116"/>
      <c r="E232" s="117"/>
      <c r="F232" s="118">
        <v>5</v>
      </c>
      <c r="G232" s="119"/>
      <c r="H232" s="120"/>
      <c r="I232" s="118">
        <v>5</v>
      </c>
      <c r="J232" s="119"/>
      <c r="K232" s="120"/>
      <c r="L232" s="115" t="s">
        <v>63</v>
      </c>
      <c r="M232" s="116"/>
      <c r="N232" s="116"/>
      <c r="O232" s="116"/>
      <c r="P232" s="117"/>
      <c r="Q232" s="118">
        <f t="shared" si="65"/>
        <v>6.25</v>
      </c>
      <c r="R232" s="119"/>
      <c r="S232" s="120"/>
      <c r="T232" s="118">
        <f t="shared" si="66"/>
        <v>6.25</v>
      </c>
      <c r="U232" s="119"/>
      <c r="V232" s="120"/>
    </row>
    <row r="233" spans="1:22" x14ac:dyDescent="0.25">
      <c r="A233" s="85" t="s">
        <v>789</v>
      </c>
      <c r="B233" s="86"/>
      <c r="C233" s="86"/>
      <c r="D233" s="86"/>
      <c r="E233" s="87"/>
      <c r="F233" s="81">
        <v>70</v>
      </c>
      <c r="G233" s="83"/>
      <c r="H233" s="82"/>
      <c r="I233" s="88">
        <v>70</v>
      </c>
      <c r="J233" s="89"/>
      <c r="K233" s="90"/>
      <c r="L233" s="85" t="s">
        <v>789</v>
      </c>
      <c r="M233" s="86"/>
      <c r="N233" s="86"/>
      <c r="O233" s="86"/>
      <c r="P233" s="87"/>
      <c r="Q233" s="111">
        <f t="shared" si="65"/>
        <v>87.5</v>
      </c>
      <c r="R233" s="113"/>
      <c r="S233" s="112"/>
      <c r="T233" s="111">
        <f t="shared" si="66"/>
        <v>87.5</v>
      </c>
      <c r="U233" s="113"/>
      <c r="V233" s="112"/>
    </row>
    <row r="234" spans="1:22" x14ac:dyDescent="0.25">
      <c r="A234" s="85" t="s">
        <v>25</v>
      </c>
      <c r="B234" s="86"/>
      <c r="C234" s="86"/>
      <c r="D234" s="86"/>
      <c r="E234" s="87"/>
      <c r="F234" s="81"/>
      <c r="G234" s="83"/>
      <c r="H234" s="82"/>
      <c r="I234" s="88">
        <v>200</v>
      </c>
      <c r="J234" s="89"/>
      <c r="K234" s="90"/>
      <c r="L234" s="85" t="s">
        <v>25</v>
      </c>
      <c r="M234" s="86"/>
      <c r="N234" s="86"/>
      <c r="O234" s="86"/>
      <c r="P234" s="87"/>
      <c r="Q234" s="81"/>
      <c r="R234" s="83"/>
      <c r="S234" s="82"/>
      <c r="T234" s="81">
        <f t="shared" ref="T234" si="67">I234*250/200</f>
        <v>250</v>
      </c>
      <c r="U234" s="83"/>
      <c r="V234" s="82"/>
    </row>
    <row r="235" spans="1:22" x14ac:dyDescent="0.25">
      <c r="A235" s="85"/>
      <c r="B235" s="86"/>
      <c r="C235" s="86"/>
      <c r="D235" s="86"/>
      <c r="E235" s="87"/>
      <c r="F235" s="91"/>
      <c r="G235" s="92"/>
      <c r="H235" s="93"/>
      <c r="I235" s="88"/>
      <c r="J235" s="89"/>
      <c r="K235" s="90"/>
      <c r="L235" s="85"/>
      <c r="M235" s="86"/>
      <c r="N235" s="86"/>
      <c r="O235" s="86"/>
      <c r="P235" s="87"/>
      <c r="Q235" s="91"/>
      <c r="R235" s="92"/>
      <c r="S235" s="93"/>
      <c r="T235" s="88"/>
      <c r="U235" s="89"/>
      <c r="V235" s="90"/>
    </row>
    <row r="236" spans="1:22" x14ac:dyDescent="0.25">
      <c r="A236" s="85"/>
      <c r="B236" s="86"/>
      <c r="C236" s="86"/>
      <c r="D236" s="86"/>
      <c r="E236" s="87"/>
      <c r="F236" s="91"/>
      <c r="G236" s="92"/>
      <c r="H236" s="93"/>
      <c r="I236" s="88"/>
      <c r="J236" s="89"/>
      <c r="K236" s="90"/>
      <c r="L236" s="85"/>
      <c r="M236" s="86"/>
      <c r="N236" s="86"/>
      <c r="O236" s="86"/>
      <c r="P236" s="87"/>
      <c r="Q236" s="91"/>
      <c r="R236" s="92"/>
      <c r="S236" s="93"/>
      <c r="T236" s="88"/>
      <c r="U236" s="89"/>
      <c r="V236" s="90"/>
    </row>
    <row r="237" spans="1:22" x14ac:dyDescent="0.25">
      <c r="A237" s="85"/>
      <c r="B237" s="86"/>
      <c r="C237" s="86"/>
      <c r="D237" s="86"/>
      <c r="E237" s="87"/>
      <c r="F237" s="69"/>
      <c r="G237" s="68"/>
      <c r="H237" s="70"/>
      <c r="I237" s="88"/>
      <c r="J237" s="89"/>
      <c r="K237" s="90"/>
      <c r="L237" s="85"/>
      <c r="M237" s="86"/>
      <c r="N237" s="86"/>
      <c r="O237" s="86"/>
      <c r="P237" s="87"/>
      <c r="Q237" s="69"/>
      <c r="R237" s="68"/>
      <c r="S237" s="70"/>
      <c r="T237" s="88"/>
      <c r="U237" s="89"/>
      <c r="V237" s="90"/>
    </row>
    <row r="238" spans="1:22" x14ac:dyDescent="0.25">
      <c r="A238" s="69"/>
      <c r="B238" s="68"/>
      <c r="C238" s="68"/>
      <c r="D238" s="68"/>
      <c r="E238" s="70"/>
      <c r="F238" s="69"/>
      <c r="G238" s="68"/>
      <c r="H238" s="70"/>
      <c r="I238" s="88"/>
      <c r="J238" s="89"/>
      <c r="K238" s="90"/>
      <c r="L238" s="69"/>
      <c r="M238" s="68"/>
      <c r="N238" s="68"/>
      <c r="O238" s="68"/>
      <c r="P238" s="70"/>
      <c r="Q238" s="69"/>
      <c r="R238" s="68"/>
      <c r="S238" s="70"/>
      <c r="T238" s="88"/>
      <c r="U238" s="89"/>
      <c r="V238" s="90"/>
    </row>
    <row r="239" spans="1:22" x14ac:dyDescent="0.25">
      <c r="A239" s="69"/>
      <c r="B239" s="68"/>
      <c r="C239" s="68"/>
      <c r="D239" s="68"/>
      <c r="E239" s="70"/>
      <c r="F239" s="69"/>
      <c r="G239" s="68"/>
      <c r="H239" s="70"/>
      <c r="I239" s="88"/>
      <c r="J239" s="89"/>
      <c r="K239" s="90"/>
      <c r="L239" s="69"/>
      <c r="M239" s="68"/>
      <c r="N239" s="68"/>
      <c r="O239" s="68"/>
      <c r="P239" s="70"/>
      <c r="Q239" s="69"/>
      <c r="R239" s="68"/>
      <c r="S239" s="70"/>
      <c r="T239" s="88"/>
      <c r="U239" s="89"/>
      <c r="V239" s="90"/>
    </row>
    <row r="240" spans="1:22" x14ac:dyDescent="0.25">
      <c r="A240" s="68" t="s">
        <v>31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 t="s">
        <v>31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</row>
    <row r="241" spans="1:22" ht="15" customHeight="1" x14ac:dyDescent="0.25">
      <c r="A241" s="69" t="s">
        <v>26</v>
      </c>
      <c r="B241" s="68"/>
      <c r="C241" s="68"/>
      <c r="D241" s="68"/>
      <c r="E241" s="68"/>
      <c r="F241" s="70"/>
      <c r="G241" s="71" t="s">
        <v>30</v>
      </c>
      <c r="H241" s="72"/>
      <c r="I241" s="75" t="s">
        <v>9</v>
      </c>
      <c r="J241" s="76"/>
      <c r="K241" s="77"/>
      <c r="L241" s="69" t="s">
        <v>26</v>
      </c>
      <c r="M241" s="68"/>
      <c r="N241" s="68"/>
      <c r="O241" s="68"/>
      <c r="P241" s="68"/>
      <c r="Q241" s="70"/>
      <c r="R241" s="71" t="s">
        <v>30</v>
      </c>
      <c r="S241" s="72"/>
      <c r="T241" s="75" t="s">
        <v>9</v>
      </c>
      <c r="U241" s="76"/>
      <c r="V241" s="77"/>
    </row>
    <row r="242" spans="1:22" x14ac:dyDescent="0.25">
      <c r="A242" s="69" t="s">
        <v>27</v>
      </c>
      <c r="B242" s="70"/>
      <c r="C242" s="69" t="s">
        <v>28</v>
      </c>
      <c r="D242" s="70"/>
      <c r="E242" s="69" t="s">
        <v>29</v>
      </c>
      <c r="F242" s="70"/>
      <c r="G242" s="73"/>
      <c r="H242" s="74"/>
      <c r="I242" s="78"/>
      <c r="J242" s="79"/>
      <c r="K242" s="80"/>
      <c r="L242" s="69" t="s">
        <v>27</v>
      </c>
      <c r="M242" s="70"/>
      <c r="N242" s="69" t="s">
        <v>28</v>
      </c>
      <c r="O242" s="70"/>
      <c r="P242" s="69" t="s">
        <v>29</v>
      </c>
      <c r="Q242" s="70"/>
      <c r="R242" s="73"/>
      <c r="S242" s="74"/>
      <c r="T242" s="78"/>
      <c r="U242" s="79"/>
      <c r="V242" s="80"/>
    </row>
    <row r="243" spans="1:22" s="9" customFormat="1" x14ac:dyDescent="0.25">
      <c r="A243" s="111">
        <v>6</v>
      </c>
      <c r="B243" s="112"/>
      <c r="C243" s="111">
        <v>6.3</v>
      </c>
      <c r="D243" s="112"/>
      <c r="E243" s="111">
        <v>23</v>
      </c>
      <c r="F243" s="112"/>
      <c r="G243" s="111">
        <v>150.30000000000001</v>
      </c>
      <c r="H243" s="112"/>
      <c r="I243" s="111">
        <v>0.3</v>
      </c>
      <c r="J243" s="113"/>
      <c r="K243" s="13"/>
      <c r="L243" s="111">
        <f>A243*250/200</f>
        <v>7.5</v>
      </c>
      <c r="M243" s="112"/>
      <c r="N243" s="111">
        <f t="shared" ref="N243" si="68">C243*250/200</f>
        <v>7.875</v>
      </c>
      <c r="O243" s="112"/>
      <c r="P243" s="111">
        <f t="shared" ref="P243" si="69">E243*250/200</f>
        <v>28.75</v>
      </c>
      <c r="Q243" s="112"/>
      <c r="R243" s="111">
        <f t="shared" ref="R243" si="70">G243*250/200</f>
        <v>187.875</v>
      </c>
      <c r="S243" s="112"/>
      <c r="T243" s="111">
        <f t="shared" ref="T243" si="71">I243*250/200</f>
        <v>0.375</v>
      </c>
      <c r="U243" s="113"/>
      <c r="V243" s="13"/>
    </row>
    <row r="244" spans="1:22" x14ac:dyDescent="0.25">
      <c r="A244" s="84" t="s">
        <v>32</v>
      </c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 t="s">
        <v>32</v>
      </c>
      <c r="M244" s="84"/>
      <c r="N244" s="84"/>
      <c r="O244" s="84"/>
      <c r="P244" s="84"/>
      <c r="Q244" s="84"/>
      <c r="R244" s="84"/>
      <c r="S244" s="84"/>
      <c r="T244" s="84"/>
      <c r="U244" s="84"/>
      <c r="V244" s="84"/>
    </row>
    <row r="245" spans="1:22" ht="77.25" customHeight="1" x14ac:dyDescent="0.25">
      <c r="A245" s="63" t="s">
        <v>535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 t="s">
        <v>535</v>
      </c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x14ac:dyDescent="0.25">
      <c r="A246" s="67" t="s">
        <v>10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 t="s">
        <v>10</v>
      </c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 spans="1:22" ht="42.75" customHeight="1" x14ac:dyDescent="0.25">
      <c r="A247" s="63" t="s">
        <v>64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 t="s">
        <v>64</v>
      </c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x14ac:dyDescent="0.25">
      <c r="A248" s="67" t="s">
        <v>11</v>
      </c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 t="s">
        <v>11</v>
      </c>
      <c r="M248" s="67"/>
      <c r="N248" s="67"/>
      <c r="O248" s="67"/>
      <c r="P248" s="67"/>
      <c r="Q248" s="67"/>
      <c r="R248" s="67"/>
      <c r="S248" s="67"/>
      <c r="T248" s="67"/>
      <c r="U248" s="67"/>
      <c r="V248" s="67"/>
    </row>
    <row r="249" spans="1:22" ht="44.25" customHeight="1" x14ac:dyDescent="0.25">
      <c r="A249" s="63" t="s">
        <v>65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 t="s">
        <v>65</v>
      </c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x14ac:dyDescent="0.25">
      <c r="A250" s="64"/>
      <c r="B250" s="64"/>
      <c r="C250" s="64"/>
      <c r="D250" s="64"/>
      <c r="E250" s="7"/>
      <c r="F250" s="7"/>
      <c r="G250" s="7"/>
      <c r="H250" s="7"/>
      <c r="I250" s="7"/>
      <c r="J250" s="7"/>
      <c r="K250" s="7"/>
      <c r="L250" s="64"/>
      <c r="M250" s="64"/>
      <c r="N250" s="64"/>
      <c r="O250" s="64"/>
      <c r="P250" s="7"/>
      <c r="Q250" s="7"/>
      <c r="R250" s="7"/>
      <c r="S250" s="7"/>
      <c r="T250" s="7"/>
      <c r="U250" s="7"/>
      <c r="V250" s="7"/>
    </row>
    <row r="251" spans="1:22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x14ac:dyDescent="0.25">
      <c r="A252" s="65"/>
      <c r="B252" s="65"/>
      <c r="C252" s="65"/>
      <c r="D252" s="8"/>
      <c r="E252" s="65"/>
      <c r="F252" s="65"/>
      <c r="G252" s="65"/>
      <c r="H252" s="8"/>
      <c r="I252" s="65"/>
      <c r="J252" s="65"/>
      <c r="K252" s="65"/>
      <c r="L252" s="65"/>
      <c r="M252" s="65"/>
      <c r="N252" s="65"/>
      <c r="O252" s="8"/>
      <c r="P252" s="65"/>
      <c r="Q252" s="65"/>
      <c r="R252" s="65"/>
      <c r="S252" s="8"/>
      <c r="T252" s="65"/>
      <c r="U252" s="65"/>
      <c r="V252" s="65"/>
    </row>
    <row r="253" spans="1:22" x14ac:dyDescent="0.25">
      <c r="A253" s="66"/>
      <c r="B253" s="66"/>
      <c r="C253" s="66"/>
      <c r="D253" s="66"/>
      <c r="L253" s="66"/>
      <c r="M253" s="66"/>
      <c r="N253" s="66"/>
      <c r="O253" s="66"/>
    </row>
    <row r="254" spans="1:22" x14ac:dyDescent="0.25">
      <c r="A254" s="67" t="s">
        <v>391</v>
      </c>
      <c r="B254" s="67"/>
      <c r="C254" s="67"/>
      <c r="D254" s="67"/>
      <c r="E254" s="67"/>
      <c r="F254" s="67"/>
      <c r="G254" s="4"/>
      <c r="H254" s="4"/>
      <c r="I254" s="2"/>
      <c r="J254" s="67" t="s">
        <v>38</v>
      </c>
      <c r="K254" s="67"/>
      <c r="L254" s="67" t="s">
        <v>391</v>
      </c>
      <c r="M254" s="67"/>
      <c r="N254" s="67"/>
      <c r="O254" s="67"/>
      <c r="P254" s="67"/>
      <c r="Q254" s="67"/>
      <c r="R254" s="4"/>
      <c r="S254" s="4"/>
      <c r="T254" s="2"/>
      <c r="U254" s="67" t="s">
        <v>38</v>
      </c>
      <c r="V254" s="67"/>
    </row>
    <row r="255" spans="1:22" x14ac:dyDescent="0.25">
      <c r="A255" s="6"/>
      <c r="G255" s="1"/>
      <c r="H255" s="103"/>
      <c r="I255" s="103"/>
      <c r="J255" s="103" t="s">
        <v>0</v>
      </c>
      <c r="K255" s="103"/>
      <c r="L255" s="9"/>
      <c r="R255" s="1"/>
      <c r="S255" s="103"/>
      <c r="T255" s="103"/>
      <c r="U255" s="103" t="s">
        <v>0</v>
      </c>
      <c r="V255" s="103"/>
    </row>
    <row r="256" spans="1:22" x14ac:dyDescent="0.25">
      <c r="H256" s="103"/>
      <c r="I256" s="103"/>
      <c r="J256" s="103" t="s">
        <v>632</v>
      </c>
      <c r="K256" s="103"/>
      <c r="S256" s="103"/>
      <c r="T256" s="103"/>
      <c r="U256" s="103" t="s">
        <v>632</v>
      </c>
      <c r="V256" s="103"/>
    </row>
    <row r="257" spans="1:22" ht="18" customHeight="1" x14ac:dyDescent="0.25">
      <c r="G257" s="3"/>
      <c r="H257" s="104" t="s">
        <v>633</v>
      </c>
      <c r="I257" s="104"/>
      <c r="J257" s="104"/>
      <c r="K257" s="104"/>
      <c r="R257" s="3"/>
      <c r="S257" s="104" t="s">
        <v>633</v>
      </c>
      <c r="T257" s="104"/>
      <c r="U257" s="104"/>
      <c r="V257" s="104"/>
    </row>
    <row r="258" spans="1:22" ht="20.25" customHeight="1" x14ac:dyDescent="0.25">
      <c r="G258" s="3"/>
      <c r="H258" s="94" t="s">
        <v>1</v>
      </c>
      <c r="I258" s="94"/>
      <c r="J258" s="94"/>
      <c r="K258" s="94"/>
      <c r="R258" s="3"/>
      <c r="S258" s="94" t="s">
        <v>1</v>
      </c>
      <c r="T258" s="94"/>
      <c r="U258" s="94"/>
      <c r="V258" s="94"/>
    </row>
    <row r="259" spans="1:22" ht="18" customHeight="1" x14ac:dyDescent="0.25">
      <c r="G259" s="3"/>
      <c r="H259" s="94" t="s">
        <v>2</v>
      </c>
      <c r="I259" s="94"/>
      <c r="J259" s="94"/>
      <c r="K259" s="94"/>
      <c r="R259" s="3"/>
      <c r="S259" s="94" t="s">
        <v>2</v>
      </c>
      <c r="T259" s="94"/>
      <c r="U259" s="94"/>
      <c r="V259" s="94"/>
    </row>
    <row r="260" spans="1:22" ht="20.25" customHeight="1" x14ac:dyDescent="0.25">
      <c r="G260" s="3"/>
      <c r="H260" s="94" t="s">
        <v>3</v>
      </c>
      <c r="I260" s="94"/>
      <c r="J260" s="94"/>
      <c r="K260" s="94"/>
      <c r="R260" s="3"/>
      <c r="S260" s="94" t="s">
        <v>3</v>
      </c>
      <c r="T260" s="94"/>
      <c r="U260" s="94"/>
      <c r="V260" s="94"/>
    </row>
    <row r="261" spans="1:22" x14ac:dyDescent="0.25">
      <c r="H261" s="95" t="s">
        <v>36</v>
      </c>
      <c r="I261" s="95"/>
      <c r="J261" s="95"/>
      <c r="K261" s="95"/>
      <c r="S261" s="95" t="s">
        <v>36</v>
      </c>
      <c r="T261" s="95"/>
      <c r="U261" s="95"/>
      <c r="V261" s="95"/>
    </row>
    <row r="262" spans="1:22" ht="3.75" customHeight="1" x14ac:dyDescent="0.25"/>
    <row r="263" spans="1:22" x14ac:dyDescent="0.25">
      <c r="C263" s="96" t="s">
        <v>330</v>
      </c>
      <c r="D263" s="96"/>
      <c r="E263" s="96"/>
      <c r="F263" s="96"/>
      <c r="G263" s="97" t="s">
        <v>715</v>
      </c>
      <c r="H263" s="97"/>
      <c r="I263" s="27"/>
      <c r="N263" s="96" t="s">
        <v>330</v>
      </c>
      <c r="O263" s="96"/>
      <c r="P263" s="96"/>
      <c r="Q263" s="96"/>
      <c r="R263" s="97" t="s">
        <v>741</v>
      </c>
      <c r="S263" s="97"/>
      <c r="T263" s="27"/>
    </row>
    <row r="264" spans="1:22" ht="3.75" customHeight="1" x14ac:dyDescent="0.25"/>
    <row r="265" spans="1:22" x14ac:dyDescent="0.25">
      <c r="A265" s="66" t="s">
        <v>16</v>
      </c>
      <c r="B265" s="66"/>
      <c r="C265" s="66"/>
      <c r="D265" s="66"/>
      <c r="E265" s="98" t="s">
        <v>708</v>
      </c>
      <c r="F265" s="98"/>
      <c r="G265" s="98"/>
      <c r="H265" s="98"/>
      <c r="I265" s="98"/>
      <c r="J265" s="98"/>
      <c r="K265" s="98"/>
      <c r="L265" s="66" t="s">
        <v>16</v>
      </c>
      <c r="M265" s="66"/>
      <c r="N265" s="66"/>
      <c r="O265" s="66"/>
      <c r="P265" s="98" t="s">
        <v>709</v>
      </c>
      <c r="Q265" s="98"/>
      <c r="R265" s="98"/>
      <c r="S265" s="98"/>
      <c r="T265" s="98"/>
      <c r="U265" s="98"/>
      <c r="V265" s="98"/>
    </row>
    <row r="266" spans="1:22" ht="29.25" customHeight="1" x14ac:dyDescent="0.25">
      <c r="A266" s="99" t="s">
        <v>17</v>
      </c>
      <c r="B266" s="99"/>
      <c r="C266" s="99"/>
      <c r="D266" s="99"/>
      <c r="E266" s="100" t="s">
        <v>710</v>
      </c>
      <c r="F266" s="100"/>
      <c r="G266" s="100"/>
      <c r="H266" s="100"/>
      <c r="I266" s="100"/>
      <c r="J266" s="100"/>
      <c r="K266" s="100"/>
      <c r="L266" s="99" t="s">
        <v>17</v>
      </c>
      <c r="M266" s="99"/>
      <c r="N266" s="99"/>
      <c r="O266" s="99"/>
      <c r="P266" s="100" t="s">
        <v>710</v>
      </c>
      <c r="Q266" s="100"/>
      <c r="R266" s="100"/>
      <c r="S266" s="100"/>
      <c r="T266" s="100"/>
      <c r="U266" s="100"/>
      <c r="V266" s="100"/>
    </row>
    <row r="267" spans="1:22" x14ac:dyDescent="0.25">
      <c r="A267" s="66" t="s">
        <v>18</v>
      </c>
      <c r="B267" s="66"/>
      <c r="C267" s="66"/>
      <c r="D267" s="66"/>
      <c r="E267" s="67">
        <v>202</v>
      </c>
      <c r="F267" s="67"/>
      <c r="G267" s="67"/>
      <c r="H267" s="67"/>
      <c r="I267" s="67"/>
      <c r="J267" s="67"/>
      <c r="K267" s="67"/>
      <c r="L267" s="66" t="s">
        <v>18</v>
      </c>
      <c r="M267" s="66"/>
      <c r="N267" s="66"/>
      <c r="O267" s="66"/>
      <c r="P267" s="67">
        <v>202</v>
      </c>
      <c r="Q267" s="67"/>
      <c r="R267" s="67"/>
      <c r="S267" s="67"/>
      <c r="T267" s="67"/>
      <c r="U267" s="67"/>
      <c r="V267" s="67"/>
    </row>
    <row r="268" spans="1:22" x14ac:dyDescent="0.25">
      <c r="A268" s="101" t="s">
        <v>24</v>
      </c>
      <c r="B268" s="101"/>
      <c r="C268" s="101"/>
      <c r="D268" s="101"/>
      <c r="E268" s="102">
        <v>100</v>
      </c>
      <c r="F268" s="102"/>
      <c r="G268" s="102"/>
      <c r="H268" s="102"/>
      <c r="I268" s="102"/>
      <c r="J268" s="102"/>
      <c r="K268" s="102"/>
      <c r="L268" s="101" t="s">
        <v>24</v>
      </c>
      <c r="M268" s="101"/>
      <c r="N268" s="101"/>
      <c r="O268" s="101"/>
      <c r="P268" s="102">
        <v>120</v>
      </c>
      <c r="Q268" s="102"/>
      <c r="R268" s="102"/>
      <c r="S268" s="102"/>
      <c r="T268" s="102"/>
      <c r="U268" s="102"/>
      <c r="V268" s="102"/>
    </row>
    <row r="269" spans="1:22" x14ac:dyDescent="0.25">
      <c r="A269" s="75" t="s">
        <v>19</v>
      </c>
      <c r="B269" s="76"/>
      <c r="C269" s="76"/>
      <c r="D269" s="76"/>
      <c r="E269" s="77"/>
      <c r="F269" s="69" t="s">
        <v>20</v>
      </c>
      <c r="G269" s="68"/>
      <c r="H269" s="68"/>
      <c r="I269" s="68"/>
      <c r="J269" s="68"/>
      <c r="K269" s="70"/>
      <c r="L269" s="75" t="s">
        <v>19</v>
      </c>
      <c r="M269" s="76"/>
      <c r="N269" s="76"/>
      <c r="O269" s="76"/>
      <c r="P269" s="77"/>
      <c r="Q269" s="69" t="s">
        <v>20</v>
      </c>
      <c r="R269" s="68"/>
      <c r="S269" s="68"/>
      <c r="T269" s="68"/>
      <c r="U269" s="68"/>
      <c r="V269" s="70"/>
    </row>
    <row r="270" spans="1:22" x14ac:dyDescent="0.25">
      <c r="A270" s="78"/>
      <c r="B270" s="79"/>
      <c r="C270" s="79"/>
      <c r="D270" s="79"/>
      <c r="E270" s="80"/>
      <c r="F270" s="69" t="s">
        <v>21</v>
      </c>
      <c r="G270" s="68"/>
      <c r="H270" s="70"/>
      <c r="I270" s="69" t="s">
        <v>22</v>
      </c>
      <c r="J270" s="68"/>
      <c r="K270" s="70"/>
      <c r="L270" s="78"/>
      <c r="M270" s="79"/>
      <c r="N270" s="79"/>
      <c r="O270" s="79"/>
      <c r="P270" s="80"/>
      <c r="Q270" s="69" t="s">
        <v>21</v>
      </c>
      <c r="R270" s="68"/>
      <c r="S270" s="70"/>
      <c r="T270" s="69" t="s">
        <v>22</v>
      </c>
      <c r="U270" s="68"/>
      <c r="V270" s="70"/>
    </row>
    <row r="271" spans="1:22" x14ac:dyDescent="0.25">
      <c r="A271" s="85" t="s">
        <v>40</v>
      </c>
      <c r="B271" s="86"/>
      <c r="C271" s="86"/>
      <c r="D271" s="86"/>
      <c r="E271" s="87"/>
      <c r="F271" s="81">
        <v>90.666666666666657</v>
      </c>
      <c r="G271" s="83"/>
      <c r="H271" s="82"/>
      <c r="I271" s="81">
        <v>90</v>
      </c>
      <c r="J271" s="83"/>
      <c r="K271" s="82"/>
      <c r="L271" s="85" t="s">
        <v>40</v>
      </c>
      <c r="M271" s="86"/>
      <c r="N271" s="86"/>
      <c r="O271" s="86"/>
      <c r="P271" s="87"/>
      <c r="Q271" s="81">
        <f>F271*120/100</f>
        <v>108.79999999999998</v>
      </c>
      <c r="R271" s="83"/>
      <c r="S271" s="82"/>
      <c r="T271" s="81">
        <f>I271*120/100</f>
        <v>108</v>
      </c>
      <c r="U271" s="83"/>
      <c r="V271" s="82"/>
    </row>
    <row r="272" spans="1:22" x14ac:dyDescent="0.25">
      <c r="A272" s="85" t="s">
        <v>39</v>
      </c>
      <c r="B272" s="86"/>
      <c r="C272" s="86"/>
      <c r="D272" s="86"/>
      <c r="E272" s="87"/>
      <c r="F272" s="91">
        <v>6.8888888888888888E-2</v>
      </c>
      <c r="G272" s="92"/>
      <c r="H272" s="93"/>
      <c r="I272" s="81">
        <v>3.3333333333333335</v>
      </c>
      <c r="J272" s="83"/>
      <c r="K272" s="82"/>
      <c r="L272" s="85" t="s">
        <v>39</v>
      </c>
      <c r="M272" s="86"/>
      <c r="N272" s="86"/>
      <c r="O272" s="86"/>
      <c r="P272" s="87"/>
      <c r="Q272" s="91">
        <f t="shared" ref="Q272:Q277" si="72">F272*120/100</f>
        <v>8.2666666666666652E-2</v>
      </c>
      <c r="R272" s="92"/>
      <c r="S272" s="93"/>
      <c r="T272" s="81">
        <f t="shared" ref="T272:T279" si="73">I272*120/100</f>
        <v>4</v>
      </c>
      <c r="U272" s="83"/>
      <c r="V272" s="82"/>
    </row>
    <row r="273" spans="1:22" x14ac:dyDescent="0.25">
      <c r="A273" s="85" t="s">
        <v>42</v>
      </c>
      <c r="B273" s="86"/>
      <c r="C273" s="86"/>
      <c r="D273" s="86"/>
      <c r="E273" s="87"/>
      <c r="F273" s="81">
        <v>5.5555555555555554</v>
      </c>
      <c r="G273" s="83"/>
      <c r="H273" s="82"/>
      <c r="I273" s="81">
        <v>5.5555555555555554</v>
      </c>
      <c r="J273" s="83"/>
      <c r="K273" s="82"/>
      <c r="L273" s="85" t="s">
        <v>42</v>
      </c>
      <c r="M273" s="86"/>
      <c r="N273" s="86"/>
      <c r="O273" s="86"/>
      <c r="P273" s="87"/>
      <c r="Q273" s="81">
        <f t="shared" si="72"/>
        <v>6.6666666666666661</v>
      </c>
      <c r="R273" s="83"/>
      <c r="S273" s="82"/>
      <c r="T273" s="81">
        <f t="shared" si="73"/>
        <v>6.6666666666666661</v>
      </c>
      <c r="U273" s="83"/>
      <c r="V273" s="82"/>
    </row>
    <row r="274" spans="1:22" x14ac:dyDescent="0.25">
      <c r="A274" s="85" t="s">
        <v>50</v>
      </c>
      <c r="B274" s="86"/>
      <c r="C274" s="86"/>
      <c r="D274" s="86"/>
      <c r="E274" s="87"/>
      <c r="F274" s="81">
        <v>13.333333333333334</v>
      </c>
      <c r="G274" s="83"/>
      <c r="H274" s="82"/>
      <c r="I274" s="81">
        <v>13.333333333333334</v>
      </c>
      <c r="J274" s="83"/>
      <c r="K274" s="82"/>
      <c r="L274" s="85" t="s">
        <v>50</v>
      </c>
      <c r="M274" s="86"/>
      <c r="N274" s="86"/>
      <c r="O274" s="86"/>
      <c r="P274" s="87"/>
      <c r="Q274" s="81">
        <f t="shared" si="72"/>
        <v>16</v>
      </c>
      <c r="R274" s="83"/>
      <c r="S274" s="82"/>
      <c r="T274" s="81">
        <f t="shared" si="73"/>
        <v>16</v>
      </c>
      <c r="U274" s="83"/>
      <c r="V274" s="82"/>
    </row>
    <row r="275" spans="1:22" x14ac:dyDescent="0.25">
      <c r="A275" s="85" t="s">
        <v>711</v>
      </c>
      <c r="B275" s="86"/>
      <c r="C275" s="86"/>
      <c r="D275" s="86"/>
      <c r="E275" s="87"/>
      <c r="F275" s="81">
        <v>2.2222222222222223</v>
      </c>
      <c r="G275" s="83"/>
      <c r="H275" s="82"/>
      <c r="I275" s="81">
        <v>2.2222222222222223</v>
      </c>
      <c r="J275" s="83"/>
      <c r="K275" s="82"/>
      <c r="L275" s="85" t="s">
        <v>711</v>
      </c>
      <c r="M275" s="86"/>
      <c r="N275" s="86"/>
      <c r="O275" s="86"/>
      <c r="P275" s="87"/>
      <c r="Q275" s="81">
        <f t="shared" si="72"/>
        <v>2.666666666666667</v>
      </c>
      <c r="R275" s="83"/>
      <c r="S275" s="82"/>
      <c r="T275" s="81">
        <f t="shared" si="73"/>
        <v>2.666666666666667</v>
      </c>
      <c r="U275" s="83"/>
      <c r="V275" s="82"/>
    </row>
    <row r="276" spans="1:22" x14ac:dyDescent="0.25">
      <c r="A276" s="85" t="s">
        <v>56</v>
      </c>
      <c r="B276" s="86"/>
      <c r="C276" s="86"/>
      <c r="D276" s="86"/>
      <c r="E276" s="87"/>
      <c r="F276" s="81"/>
      <c r="G276" s="83"/>
      <c r="H276" s="82"/>
      <c r="I276" s="81">
        <v>113.33333333333333</v>
      </c>
      <c r="J276" s="83"/>
      <c r="K276" s="82"/>
      <c r="L276" s="85" t="s">
        <v>56</v>
      </c>
      <c r="M276" s="86"/>
      <c r="N276" s="86"/>
      <c r="O276" s="86"/>
      <c r="P276" s="87"/>
      <c r="Q276" s="81"/>
      <c r="R276" s="83"/>
      <c r="S276" s="82"/>
      <c r="T276" s="81">
        <f t="shared" si="73"/>
        <v>136</v>
      </c>
      <c r="U276" s="83"/>
      <c r="V276" s="82"/>
    </row>
    <row r="277" spans="1:22" x14ac:dyDescent="0.25">
      <c r="A277" s="85" t="s">
        <v>55</v>
      </c>
      <c r="B277" s="86"/>
      <c r="C277" s="86"/>
      <c r="D277" s="86"/>
      <c r="E277" s="87"/>
      <c r="F277" s="81">
        <v>5</v>
      </c>
      <c r="G277" s="83"/>
      <c r="H277" s="82"/>
      <c r="I277" s="81">
        <v>5</v>
      </c>
      <c r="J277" s="83"/>
      <c r="K277" s="82"/>
      <c r="L277" s="85" t="s">
        <v>55</v>
      </c>
      <c r="M277" s="86"/>
      <c r="N277" s="86"/>
      <c r="O277" s="86"/>
      <c r="P277" s="87"/>
      <c r="Q277" s="81">
        <f t="shared" si="72"/>
        <v>6</v>
      </c>
      <c r="R277" s="83"/>
      <c r="S277" s="82"/>
      <c r="T277" s="81">
        <f t="shared" si="73"/>
        <v>6</v>
      </c>
      <c r="U277" s="83"/>
      <c r="V277" s="82"/>
    </row>
    <row r="278" spans="1:22" x14ac:dyDescent="0.25">
      <c r="A278" s="85" t="s">
        <v>712</v>
      </c>
      <c r="B278" s="86"/>
      <c r="C278" s="86"/>
      <c r="D278" s="86"/>
      <c r="E278" s="87"/>
      <c r="F278" s="81"/>
      <c r="G278" s="83"/>
      <c r="H278" s="82"/>
      <c r="I278" s="88">
        <v>100</v>
      </c>
      <c r="J278" s="89"/>
      <c r="K278" s="90"/>
      <c r="L278" s="85" t="s">
        <v>712</v>
      </c>
      <c r="M278" s="86"/>
      <c r="N278" s="86"/>
      <c r="O278" s="86"/>
      <c r="P278" s="87"/>
      <c r="Q278" s="81"/>
      <c r="R278" s="83"/>
      <c r="S278" s="82"/>
      <c r="T278" s="88">
        <f t="shared" si="73"/>
        <v>120</v>
      </c>
      <c r="U278" s="89"/>
      <c r="V278" s="90"/>
    </row>
    <row r="279" spans="1:22" x14ac:dyDescent="0.25">
      <c r="A279" s="85" t="s">
        <v>25</v>
      </c>
      <c r="B279" s="86"/>
      <c r="C279" s="86"/>
      <c r="D279" s="86"/>
      <c r="E279" s="87"/>
      <c r="F279" s="91"/>
      <c r="G279" s="92"/>
      <c r="H279" s="93"/>
      <c r="I279" s="88">
        <v>100</v>
      </c>
      <c r="J279" s="89"/>
      <c r="K279" s="90"/>
      <c r="L279" s="85" t="s">
        <v>25</v>
      </c>
      <c r="M279" s="86"/>
      <c r="N279" s="86"/>
      <c r="O279" s="86"/>
      <c r="P279" s="87"/>
      <c r="Q279" s="81"/>
      <c r="R279" s="83"/>
      <c r="S279" s="82"/>
      <c r="T279" s="88">
        <f t="shared" si="73"/>
        <v>120</v>
      </c>
      <c r="U279" s="89"/>
      <c r="V279" s="90"/>
    </row>
    <row r="280" spans="1:22" x14ac:dyDescent="0.25">
      <c r="A280" s="85"/>
      <c r="B280" s="86"/>
      <c r="C280" s="86"/>
      <c r="D280" s="86"/>
      <c r="E280" s="87"/>
      <c r="F280" s="91"/>
      <c r="G280" s="92"/>
      <c r="H280" s="93"/>
      <c r="I280" s="88"/>
      <c r="J280" s="89"/>
      <c r="K280" s="90"/>
      <c r="L280" s="85"/>
      <c r="M280" s="86"/>
      <c r="N280" s="86"/>
      <c r="O280" s="86"/>
      <c r="P280" s="87"/>
      <c r="Q280" s="91"/>
      <c r="R280" s="92"/>
      <c r="S280" s="93"/>
      <c r="T280" s="88"/>
      <c r="U280" s="89"/>
      <c r="V280" s="90"/>
    </row>
    <row r="281" spans="1:22" x14ac:dyDescent="0.25">
      <c r="A281" s="69"/>
      <c r="B281" s="68"/>
      <c r="C281" s="68"/>
      <c r="D281" s="68"/>
      <c r="E281" s="70"/>
      <c r="F281" s="69"/>
      <c r="G281" s="68"/>
      <c r="H281" s="70"/>
      <c r="I281" s="88"/>
      <c r="J281" s="89"/>
      <c r="K281" s="90"/>
      <c r="L281" s="69"/>
      <c r="M281" s="68"/>
      <c r="N281" s="68"/>
      <c r="O281" s="68"/>
      <c r="P281" s="70"/>
      <c r="Q281" s="69"/>
      <c r="R281" s="68"/>
      <c r="S281" s="70"/>
      <c r="T281" s="88"/>
      <c r="U281" s="89"/>
      <c r="V281" s="90"/>
    </row>
    <row r="282" spans="1:22" x14ac:dyDescent="0.25">
      <c r="A282" s="69"/>
      <c r="B282" s="68"/>
      <c r="C282" s="68"/>
      <c r="D282" s="68"/>
      <c r="E282" s="70"/>
      <c r="F282" s="69"/>
      <c r="G282" s="68"/>
      <c r="H282" s="70"/>
      <c r="I282" s="88"/>
      <c r="J282" s="89"/>
      <c r="K282" s="90"/>
      <c r="L282" s="69"/>
      <c r="M282" s="68"/>
      <c r="N282" s="68"/>
      <c r="O282" s="68"/>
      <c r="P282" s="70"/>
      <c r="Q282" s="69"/>
      <c r="R282" s="68"/>
      <c r="S282" s="70"/>
      <c r="T282" s="88"/>
      <c r="U282" s="89"/>
      <c r="V282" s="90"/>
    </row>
    <row r="283" spans="1:22" x14ac:dyDescent="0.25">
      <c r="A283" s="69"/>
      <c r="B283" s="68"/>
      <c r="C283" s="68"/>
      <c r="D283" s="68"/>
      <c r="E283" s="70"/>
      <c r="F283" s="69"/>
      <c r="G283" s="68"/>
      <c r="H283" s="70"/>
      <c r="I283" s="88"/>
      <c r="J283" s="89"/>
      <c r="K283" s="90"/>
      <c r="L283" s="69"/>
      <c r="M283" s="68"/>
      <c r="N283" s="68"/>
      <c r="O283" s="68"/>
      <c r="P283" s="70"/>
      <c r="Q283" s="69"/>
      <c r="R283" s="68"/>
      <c r="S283" s="70"/>
      <c r="T283" s="88"/>
      <c r="U283" s="89"/>
      <c r="V283" s="90"/>
    </row>
    <row r="284" spans="1:22" x14ac:dyDescent="0.25">
      <c r="A284" s="68" t="s">
        <v>31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 t="s">
        <v>31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1:22" ht="15" customHeight="1" x14ac:dyDescent="0.25">
      <c r="A285" s="69" t="s">
        <v>26</v>
      </c>
      <c r="B285" s="68"/>
      <c r="C285" s="68"/>
      <c r="D285" s="68"/>
      <c r="E285" s="68"/>
      <c r="F285" s="70"/>
      <c r="G285" s="71" t="s">
        <v>30</v>
      </c>
      <c r="H285" s="72"/>
      <c r="I285" s="75" t="s">
        <v>9</v>
      </c>
      <c r="J285" s="76"/>
      <c r="K285" s="77"/>
      <c r="L285" s="69" t="s">
        <v>26</v>
      </c>
      <c r="M285" s="68"/>
      <c r="N285" s="68"/>
      <c r="O285" s="68"/>
      <c r="P285" s="68"/>
      <c r="Q285" s="70"/>
      <c r="R285" s="71" t="s">
        <v>30</v>
      </c>
      <c r="S285" s="72"/>
      <c r="T285" s="75" t="s">
        <v>9</v>
      </c>
      <c r="U285" s="76"/>
      <c r="V285" s="77"/>
    </row>
    <row r="286" spans="1:22" x14ac:dyDescent="0.25">
      <c r="A286" s="69" t="s">
        <v>27</v>
      </c>
      <c r="B286" s="70"/>
      <c r="C286" s="69" t="s">
        <v>28</v>
      </c>
      <c r="D286" s="70"/>
      <c r="E286" s="69" t="s">
        <v>29</v>
      </c>
      <c r="F286" s="70"/>
      <c r="G286" s="73"/>
      <c r="H286" s="74"/>
      <c r="I286" s="78"/>
      <c r="J286" s="79"/>
      <c r="K286" s="80"/>
      <c r="L286" s="69" t="s">
        <v>27</v>
      </c>
      <c r="M286" s="70"/>
      <c r="N286" s="69" t="s">
        <v>28</v>
      </c>
      <c r="O286" s="70"/>
      <c r="P286" s="69" t="s">
        <v>29</v>
      </c>
      <c r="Q286" s="70"/>
      <c r="R286" s="73"/>
      <c r="S286" s="74"/>
      <c r="T286" s="78"/>
      <c r="U286" s="79"/>
      <c r="V286" s="80"/>
    </row>
    <row r="287" spans="1:22" x14ac:dyDescent="0.25">
      <c r="A287" s="81">
        <v>6.2</v>
      </c>
      <c r="B287" s="82"/>
      <c r="C287" s="81">
        <v>3.4444444444444446</v>
      </c>
      <c r="D287" s="82"/>
      <c r="E287" s="81">
        <v>13.8</v>
      </c>
      <c r="F287" s="82"/>
      <c r="G287" s="81">
        <v>123.4</v>
      </c>
      <c r="H287" s="82"/>
      <c r="I287" s="91">
        <v>0.4</v>
      </c>
      <c r="J287" s="92"/>
      <c r="K287" s="5"/>
      <c r="L287" s="81">
        <f>A287*120/100</f>
        <v>7.44</v>
      </c>
      <c r="M287" s="82"/>
      <c r="N287" s="81">
        <f t="shared" ref="N287" si="74">C287*120/100</f>
        <v>4.1333333333333337</v>
      </c>
      <c r="O287" s="82"/>
      <c r="P287" s="81">
        <f t="shared" ref="P287" si="75">E287*120/100</f>
        <v>16.559999999999999</v>
      </c>
      <c r="Q287" s="82"/>
      <c r="R287" s="81">
        <f t="shared" ref="R287" si="76">G287*120/100</f>
        <v>148.08000000000001</v>
      </c>
      <c r="S287" s="82"/>
      <c r="T287" s="81">
        <f t="shared" ref="T287" si="77">I287*120/100</f>
        <v>0.48</v>
      </c>
      <c r="U287" s="83"/>
      <c r="V287" s="5"/>
    </row>
    <row r="288" spans="1:22" x14ac:dyDescent="0.25">
      <c r="A288" s="84" t="s">
        <v>32</v>
      </c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 t="s">
        <v>32</v>
      </c>
      <c r="M288" s="84"/>
      <c r="N288" s="84"/>
      <c r="O288" s="84"/>
      <c r="P288" s="84"/>
      <c r="Q288" s="84"/>
      <c r="R288" s="84"/>
      <c r="S288" s="84"/>
      <c r="T288" s="84"/>
      <c r="U288" s="84"/>
      <c r="V288" s="84"/>
    </row>
    <row r="289" spans="1:22" ht="79.5" customHeight="1" x14ac:dyDescent="0.25">
      <c r="A289" s="63" t="s">
        <v>713</v>
      </c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 t="s">
        <v>713</v>
      </c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x14ac:dyDescent="0.25">
      <c r="A290" s="67" t="s">
        <v>10</v>
      </c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 t="s">
        <v>10</v>
      </c>
      <c r="M290" s="67"/>
      <c r="N290" s="67"/>
      <c r="O290" s="67"/>
      <c r="P290" s="67"/>
      <c r="Q290" s="67"/>
      <c r="R290" s="67"/>
      <c r="S290" s="67"/>
      <c r="T290" s="67"/>
      <c r="U290" s="67"/>
      <c r="V290" s="67"/>
    </row>
    <row r="291" spans="1:22" ht="28.5" customHeight="1" x14ac:dyDescent="0.25">
      <c r="A291" s="63" t="s">
        <v>714</v>
      </c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 t="s">
        <v>714</v>
      </c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x14ac:dyDescent="0.25">
      <c r="A292" s="67" t="s">
        <v>11</v>
      </c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 t="s">
        <v>11</v>
      </c>
      <c r="M292" s="67"/>
      <c r="N292" s="67"/>
      <c r="O292" s="67"/>
      <c r="P292" s="67"/>
      <c r="Q292" s="67"/>
      <c r="R292" s="67"/>
      <c r="S292" s="67"/>
      <c r="T292" s="67"/>
      <c r="U292" s="67"/>
      <c r="V292" s="67"/>
    </row>
    <row r="293" spans="1:22" ht="39" customHeight="1" x14ac:dyDescent="0.25">
      <c r="A293" s="63" t="s">
        <v>716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 t="s">
        <v>716</v>
      </c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3.75" customHeight="1" x14ac:dyDescent="0.25">
      <c r="A294" s="64"/>
      <c r="B294" s="64"/>
      <c r="C294" s="64"/>
      <c r="D294" s="64"/>
      <c r="E294" s="7"/>
      <c r="F294" s="7"/>
      <c r="G294" s="7"/>
      <c r="H294" s="7"/>
      <c r="I294" s="7"/>
      <c r="J294" s="7"/>
      <c r="K294" s="7"/>
      <c r="L294" s="64"/>
      <c r="M294" s="64"/>
      <c r="N294" s="64"/>
      <c r="O294" s="64"/>
      <c r="P294" s="7"/>
      <c r="Q294" s="7"/>
      <c r="R294" s="7"/>
      <c r="S294" s="7"/>
      <c r="T294" s="7"/>
      <c r="U294" s="7"/>
      <c r="V294" s="7"/>
    </row>
    <row r="295" spans="1:22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x14ac:dyDescent="0.25">
      <c r="A296" s="65"/>
      <c r="B296" s="65"/>
      <c r="C296" s="65"/>
      <c r="D296" s="8"/>
      <c r="E296" s="65"/>
      <c r="F296" s="65"/>
      <c r="G296" s="65"/>
      <c r="H296" s="8"/>
      <c r="I296" s="65"/>
      <c r="J296" s="65"/>
      <c r="K296" s="65"/>
      <c r="L296" s="65"/>
      <c r="M296" s="65"/>
      <c r="N296" s="65"/>
      <c r="O296" s="8"/>
      <c r="P296" s="65"/>
      <c r="Q296" s="65"/>
      <c r="R296" s="65"/>
      <c r="S296" s="8"/>
      <c r="T296" s="65"/>
      <c r="U296" s="65"/>
      <c r="V296" s="65"/>
    </row>
    <row r="297" spans="1:22" x14ac:dyDescent="0.25">
      <c r="A297" s="66"/>
      <c r="B297" s="66"/>
      <c r="C297" s="66"/>
      <c r="D297" s="66"/>
      <c r="L297" s="66"/>
      <c r="M297" s="66"/>
      <c r="N297" s="66"/>
      <c r="O297" s="66"/>
    </row>
    <row r="298" spans="1:22" x14ac:dyDescent="0.25">
      <c r="A298" s="67" t="s">
        <v>391</v>
      </c>
      <c r="B298" s="67"/>
      <c r="C298" s="67"/>
      <c r="D298" s="67"/>
      <c r="E298" s="67"/>
      <c r="F298" s="67"/>
      <c r="G298" s="4"/>
      <c r="H298" s="4"/>
      <c r="I298" s="2"/>
      <c r="J298" s="67" t="s">
        <v>38</v>
      </c>
      <c r="K298" s="67"/>
      <c r="L298" s="67" t="s">
        <v>391</v>
      </c>
      <c r="M298" s="67"/>
      <c r="N298" s="67"/>
      <c r="O298" s="67"/>
      <c r="P298" s="67"/>
      <c r="Q298" s="67"/>
      <c r="R298" s="4"/>
      <c r="S298" s="4"/>
      <c r="T298" s="2"/>
      <c r="U298" s="67" t="s">
        <v>38</v>
      </c>
      <c r="V298" s="67"/>
    </row>
    <row r="299" spans="1:22" x14ac:dyDescent="0.25">
      <c r="A299" s="31"/>
      <c r="G299" s="1"/>
      <c r="H299" s="103"/>
      <c r="I299" s="103"/>
      <c r="J299" s="103" t="s">
        <v>0</v>
      </c>
      <c r="K299" s="103"/>
      <c r="L299" s="9"/>
      <c r="R299" s="1"/>
      <c r="S299" s="103"/>
      <c r="T299" s="103"/>
      <c r="U299" s="103" t="s">
        <v>0</v>
      </c>
      <c r="V299" s="103"/>
    </row>
    <row r="300" spans="1:22" ht="14.25" customHeight="1" x14ac:dyDescent="0.25">
      <c r="H300" s="103"/>
      <c r="I300" s="103"/>
      <c r="J300" s="103" t="s">
        <v>632</v>
      </c>
      <c r="K300" s="103"/>
      <c r="S300" s="103"/>
      <c r="T300" s="103"/>
      <c r="U300" s="103" t="s">
        <v>632</v>
      </c>
      <c r="V300" s="103"/>
    </row>
    <row r="301" spans="1:22" ht="18.75" customHeight="1" x14ac:dyDescent="0.25">
      <c r="G301" s="3"/>
      <c r="H301" s="104" t="s">
        <v>633</v>
      </c>
      <c r="I301" s="104"/>
      <c r="J301" s="104"/>
      <c r="K301" s="104"/>
      <c r="R301" s="3"/>
      <c r="S301" s="104" t="s">
        <v>633</v>
      </c>
      <c r="T301" s="104"/>
      <c r="U301" s="104"/>
      <c r="V301" s="104"/>
    </row>
    <row r="302" spans="1:22" ht="18" customHeight="1" x14ac:dyDescent="0.25">
      <c r="G302" s="3"/>
      <c r="H302" s="94" t="s">
        <v>1</v>
      </c>
      <c r="I302" s="94"/>
      <c r="J302" s="94"/>
      <c r="K302" s="94"/>
      <c r="R302" s="3"/>
      <c r="S302" s="94" t="s">
        <v>1</v>
      </c>
      <c r="T302" s="94"/>
      <c r="U302" s="94"/>
      <c r="V302" s="94"/>
    </row>
    <row r="303" spans="1:22" ht="18" customHeight="1" x14ac:dyDescent="0.25">
      <c r="G303" s="3"/>
      <c r="H303" s="94" t="s">
        <v>2</v>
      </c>
      <c r="I303" s="94"/>
      <c r="J303" s="94"/>
      <c r="K303" s="94"/>
      <c r="R303" s="3"/>
      <c r="S303" s="94" t="s">
        <v>2</v>
      </c>
      <c r="T303" s="94"/>
      <c r="U303" s="94"/>
      <c r="V303" s="94"/>
    </row>
    <row r="304" spans="1:22" ht="19.5" customHeight="1" x14ac:dyDescent="0.25">
      <c r="G304" s="3"/>
      <c r="H304" s="94" t="s">
        <v>3</v>
      </c>
      <c r="I304" s="94"/>
      <c r="J304" s="94"/>
      <c r="K304" s="94"/>
      <c r="R304" s="3"/>
      <c r="S304" s="94" t="s">
        <v>3</v>
      </c>
      <c r="T304" s="94"/>
      <c r="U304" s="94"/>
      <c r="V304" s="94"/>
    </row>
    <row r="305" spans="1:22" x14ac:dyDescent="0.25">
      <c r="H305" s="95" t="s">
        <v>36</v>
      </c>
      <c r="I305" s="95"/>
      <c r="J305" s="95"/>
      <c r="K305" s="95"/>
      <c r="S305" s="95" t="s">
        <v>36</v>
      </c>
      <c r="T305" s="95"/>
      <c r="U305" s="95"/>
      <c r="V305" s="95"/>
    </row>
    <row r="306" spans="1:22" ht="3.75" customHeight="1" x14ac:dyDescent="0.25"/>
    <row r="307" spans="1:22" x14ac:dyDescent="0.25">
      <c r="C307" s="96" t="s">
        <v>330</v>
      </c>
      <c r="D307" s="96"/>
      <c r="E307" s="96"/>
      <c r="F307" s="96"/>
      <c r="G307" s="97" t="s">
        <v>727</v>
      </c>
      <c r="H307" s="97"/>
      <c r="I307" s="27"/>
      <c r="N307" s="96" t="s">
        <v>330</v>
      </c>
      <c r="O307" s="96"/>
      <c r="P307" s="96"/>
      <c r="Q307" s="96"/>
      <c r="R307" s="97" t="s">
        <v>722</v>
      </c>
      <c r="S307" s="97"/>
      <c r="T307" s="27"/>
    </row>
    <row r="308" spans="1:22" ht="3.75" customHeight="1" x14ac:dyDescent="0.25"/>
    <row r="309" spans="1:22" x14ac:dyDescent="0.25">
      <c r="A309" s="66" t="s">
        <v>16</v>
      </c>
      <c r="B309" s="66"/>
      <c r="C309" s="66"/>
      <c r="D309" s="66"/>
      <c r="E309" s="98" t="s">
        <v>723</v>
      </c>
      <c r="F309" s="98"/>
      <c r="G309" s="98"/>
      <c r="H309" s="98"/>
      <c r="I309" s="98"/>
      <c r="J309" s="98"/>
      <c r="K309" s="98"/>
      <c r="L309" s="66" t="s">
        <v>16</v>
      </c>
      <c r="M309" s="66"/>
      <c r="N309" s="66"/>
      <c r="O309" s="66"/>
      <c r="P309" s="98" t="s">
        <v>723</v>
      </c>
      <c r="Q309" s="98"/>
      <c r="R309" s="98"/>
      <c r="S309" s="98"/>
      <c r="T309" s="98"/>
      <c r="U309" s="98"/>
      <c r="V309" s="98"/>
    </row>
    <row r="310" spans="1:22" ht="29.25" customHeight="1" x14ac:dyDescent="0.25">
      <c r="A310" s="99" t="s">
        <v>17</v>
      </c>
      <c r="B310" s="99"/>
      <c r="C310" s="99"/>
      <c r="D310" s="99"/>
      <c r="E310" s="100" t="s">
        <v>724</v>
      </c>
      <c r="F310" s="100"/>
      <c r="G310" s="100"/>
      <c r="H310" s="100"/>
      <c r="I310" s="100"/>
      <c r="J310" s="100"/>
      <c r="K310" s="100"/>
      <c r="L310" s="99" t="s">
        <v>17</v>
      </c>
      <c r="M310" s="99"/>
      <c r="N310" s="99"/>
      <c r="O310" s="99"/>
      <c r="P310" s="100" t="s">
        <v>724</v>
      </c>
      <c r="Q310" s="100"/>
      <c r="R310" s="100"/>
      <c r="S310" s="100"/>
      <c r="T310" s="100"/>
      <c r="U310" s="100"/>
      <c r="V310" s="100"/>
    </row>
    <row r="311" spans="1:22" x14ac:dyDescent="0.25">
      <c r="A311" s="66" t="s">
        <v>18</v>
      </c>
      <c r="B311" s="66"/>
      <c r="C311" s="66"/>
      <c r="D311" s="66"/>
      <c r="E311" s="67">
        <v>167</v>
      </c>
      <c r="F311" s="67"/>
      <c r="G311" s="67"/>
      <c r="H311" s="67"/>
      <c r="I311" s="67"/>
      <c r="J311" s="67"/>
      <c r="K311" s="67"/>
      <c r="L311" s="66" t="s">
        <v>18</v>
      </c>
      <c r="M311" s="66"/>
      <c r="N311" s="66"/>
      <c r="O311" s="66"/>
      <c r="P311" s="67">
        <v>167</v>
      </c>
      <c r="Q311" s="67"/>
      <c r="R311" s="67"/>
      <c r="S311" s="67"/>
      <c r="T311" s="67"/>
      <c r="U311" s="67"/>
      <c r="V311" s="67"/>
    </row>
    <row r="312" spans="1:22" x14ac:dyDescent="0.25">
      <c r="A312" s="101" t="s">
        <v>24</v>
      </c>
      <c r="B312" s="101"/>
      <c r="C312" s="101"/>
      <c r="D312" s="101"/>
      <c r="E312" s="102">
        <v>150</v>
      </c>
      <c r="F312" s="102"/>
      <c r="G312" s="102"/>
      <c r="H312" s="102"/>
      <c r="I312" s="102"/>
      <c r="J312" s="102"/>
      <c r="K312" s="102"/>
      <c r="L312" s="101" t="s">
        <v>24</v>
      </c>
      <c r="M312" s="101"/>
      <c r="N312" s="101"/>
      <c r="O312" s="101"/>
      <c r="P312" s="102">
        <v>200</v>
      </c>
      <c r="Q312" s="102"/>
      <c r="R312" s="102"/>
      <c r="S312" s="102"/>
      <c r="T312" s="102"/>
      <c r="U312" s="102"/>
      <c r="V312" s="102"/>
    </row>
    <row r="313" spans="1:22" x14ac:dyDescent="0.25">
      <c r="A313" s="75" t="s">
        <v>19</v>
      </c>
      <c r="B313" s="76"/>
      <c r="C313" s="76"/>
      <c r="D313" s="76"/>
      <c r="E313" s="77"/>
      <c r="F313" s="69" t="s">
        <v>20</v>
      </c>
      <c r="G313" s="68"/>
      <c r="H313" s="68"/>
      <c r="I313" s="68"/>
      <c r="J313" s="68"/>
      <c r="K313" s="70"/>
      <c r="L313" s="75" t="s">
        <v>19</v>
      </c>
      <c r="M313" s="76"/>
      <c r="N313" s="76"/>
      <c r="O313" s="76"/>
      <c r="P313" s="77"/>
      <c r="Q313" s="69" t="s">
        <v>20</v>
      </c>
      <c r="R313" s="68"/>
      <c r="S313" s="68"/>
      <c r="T313" s="68"/>
      <c r="U313" s="68"/>
      <c r="V313" s="70"/>
    </row>
    <row r="314" spans="1:22" x14ac:dyDescent="0.25">
      <c r="A314" s="78"/>
      <c r="B314" s="79"/>
      <c r="C314" s="79"/>
      <c r="D314" s="79"/>
      <c r="E314" s="80"/>
      <c r="F314" s="69" t="s">
        <v>21</v>
      </c>
      <c r="G314" s="68"/>
      <c r="H314" s="70"/>
      <c r="I314" s="69" t="s">
        <v>22</v>
      </c>
      <c r="J314" s="68"/>
      <c r="K314" s="70"/>
      <c r="L314" s="78"/>
      <c r="M314" s="79"/>
      <c r="N314" s="79"/>
      <c r="O314" s="79"/>
      <c r="P314" s="80"/>
      <c r="Q314" s="69" t="s">
        <v>21</v>
      </c>
      <c r="R314" s="68"/>
      <c r="S314" s="70"/>
      <c r="T314" s="69" t="s">
        <v>22</v>
      </c>
      <c r="U314" s="68"/>
      <c r="V314" s="70"/>
    </row>
    <row r="315" spans="1:22" x14ac:dyDescent="0.25">
      <c r="A315" s="85" t="s">
        <v>58</v>
      </c>
      <c r="B315" s="86"/>
      <c r="C315" s="86"/>
      <c r="D315" s="86"/>
      <c r="E315" s="87"/>
      <c r="F315" s="81">
        <v>23.1</v>
      </c>
      <c r="G315" s="83"/>
      <c r="H315" s="82"/>
      <c r="I315" s="81">
        <v>23.1</v>
      </c>
      <c r="J315" s="83"/>
      <c r="K315" s="82"/>
      <c r="L315" s="85" t="s">
        <v>58</v>
      </c>
      <c r="M315" s="86"/>
      <c r="N315" s="86"/>
      <c r="O315" s="86"/>
      <c r="P315" s="87"/>
      <c r="Q315" s="81">
        <f>F315*200/150</f>
        <v>30.8</v>
      </c>
      <c r="R315" s="83"/>
      <c r="S315" s="82"/>
      <c r="T315" s="81">
        <f>I315*200/150</f>
        <v>30.8</v>
      </c>
      <c r="U315" s="83"/>
      <c r="V315" s="82"/>
    </row>
    <row r="316" spans="1:22" x14ac:dyDescent="0.25">
      <c r="A316" s="85" t="s">
        <v>5</v>
      </c>
      <c r="B316" s="86"/>
      <c r="C316" s="86"/>
      <c r="D316" s="86"/>
      <c r="E316" s="87"/>
      <c r="F316" s="81">
        <v>80.025000000000006</v>
      </c>
      <c r="G316" s="83"/>
      <c r="H316" s="82"/>
      <c r="I316" s="81">
        <v>80.025000000000006</v>
      </c>
      <c r="J316" s="83"/>
      <c r="K316" s="82"/>
      <c r="L316" s="85" t="s">
        <v>5</v>
      </c>
      <c r="M316" s="86"/>
      <c r="N316" s="86"/>
      <c r="O316" s="86"/>
      <c r="P316" s="87"/>
      <c r="Q316" s="81">
        <f t="shared" ref="Q316:Q319" si="78">F316*200/150</f>
        <v>106.70000000000002</v>
      </c>
      <c r="R316" s="83"/>
      <c r="S316" s="82"/>
      <c r="T316" s="81">
        <f t="shared" ref="T316:T320" si="79">I316*200/150</f>
        <v>106.70000000000002</v>
      </c>
      <c r="U316" s="83"/>
      <c r="V316" s="82"/>
    </row>
    <row r="317" spans="1:22" x14ac:dyDescent="0.25">
      <c r="A317" s="85" t="s">
        <v>57</v>
      </c>
      <c r="B317" s="86"/>
      <c r="C317" s="86"/>
      <c r="D317" s="86"/>
      <c r="E317" s="87"/>
      <c r="F317" s="81">
        <v>53.475000000000001</v>
      </c>
      <c r="G317" s="83"/>
      <c r="H317" s="82"/>
      <c r="I317" s="81">
        <v>53.475000000000001</v>
      </c>
      <c r="J317" s="83"/>
      <c r="K317" s="82"/>
      <c r="L317" s="85" t="s">
        <v>57</v>
      </c>
      <c r="M317" s="86"/>
      <c r="N317" s="86"/>
      <c r="O317" s="86"/>
      <c r="P317" s="87"/>
      <c r="Q317" s="81">
        <f t="shared" si="78"/>
        <v>71.3</v>
      </c>
      <c r="R317" s="83"/>
      <c r="S317" s="82"/>
      <c r="T317" s="81">
        <f t="shared" si="79"/>
        <v>71.3</v>
      </c>
      <c r="U317" s="83"/>
      <c r="V317" s="82"/>
    </row>
    <row r="318" spans="1:22" x14ac:dyDescent="0.25">
      <c r="A318" s="85" t="s">
        <v>42</v>
      </c>
      <c r="B318" s="86"/>
      <c r="C318" s="86"/>
      <c r="D318" s="86"/>
      <c r="E318" s="87"/>
      <c r="F318" s="81">
        <v>7.5</v>
      </c>
      <c r="G318" s="83"/>
      <c r="H318" s="82"/>
      <c r="I318" s="81">
        <v>7.5</v>
      </c>
      <c r="J318" s="83"/>
      <c r="K318" s="82"/>
      <c r="L318" s="85" t="s">
        <v>42</v>
      </c>
      <c r="M318" s="86"/>
      <c r="N318" s="86"/>
      <c r="O318" s="86"/>
      <c r="P318" s="87"/>
      <c r="Q318" s="81">
        <f t="shared" si="78"/>
        <v>10</v>
      </c>
      <c r="R318" s="83"/>
      <c r="S318" s="82"/>
      <c r="T318" s="81">
        <f t="shared" si="79"/>
        <v>10</v>
      </c>
      <c r="U318" s="83"/>
      <c r="V318" s="82"/>
    </row>
    <row r="319" spans="1:22" x14ac:dyDescent="0.25">
      <c r="A319" s="85" t="s">
        <v>63</v>
      </c>
      <c r="B319" s="86"/>
      <c r="C319" s="86"/>
      <c r="D319" s="86"/>
      <c r="E319" s="87"/>
      <c r="F319" s="81">
        <v>3.75</v>
      </c>
      <c r="G319" s="83"/>
      <c r="H319" s="82"/>
      <c r="I319" s="81">
        <v>3.75</v>
      </c>
      <c r="J319" s="83"/>
      <c r="K319" s="82"/>
      <c r="L319" s="85" t="s">
        <v>63</v>
      </c>
      <c r="M319" s="86"/>
      <c r="N319" s="86"/>
      <c r="O319" s="86"/>
      <c r="P319" s="87"/>
      <c r="Q319" s="81">
        <f t="shared" si="78"/>
        <v>5</v>
      </c>
      <c r="R319" s="83"/>
      <c r="S319" s="82"/>
      <c r="T319" s="81">
        <f t="shared" si="79"/>
        <v>5</v>
      </c>
      <c r="U319" s="83"/>
      <c r="V319" s="82"/>
    </row>
    <row r="320" spans="1:22" x14ac:dyDescent="0.25">
      <c r="A320" s="85" t="s">
        <v>25</v>
      </c>
      <c r="B320" s="86"/>
      <c r="C320" s="86"/>
      <c r="D320" s="86"/>
      <c r="E320" s="87"/>
      <c r="F320" s="81"/>
      <c r="G320" s="83"/>
      <c r="H320" s="82"/>
      <c r="I320" s="88">
        <v>150</v>
      </c>
      <c r="J320" s="89"/>
      <c r="K320" s="90"/>
      <c r="L320" s="85" t="s">
        <v>25</v>
      </c>
      <c r="M320" s="86"/>
      <c r="N320" s="86"/>
      <c r="O320" s="86"/>
      <c r="P320" s="87"/>
      <c r="Q320" s="81"/>
      <c r="R320" s="83"/>
      <c r="S320" s="82"/>
      <c r="T320" s="81">
        <f t="shared" si="79"/>
        <v>200</v>
      </c>
      <c r="U320" s="83"/>
      <c r="V320" s="82"/>
    </row>
    <row r="321" spans="1:22" x14ac:dyDescent="0.25">
      <c r="A321" s="85"/>
      <c r="B321" s="86"/>
      <c r="C321" s="86"/>
      <c r="D321" s="86"/>
      <c r="E321" s="87"/>
      <c r="F321" s="91"/>
      <c r="G321" s="92"/>
      <c r="H321" s="93"/>
      <c r="I321" s="91"/>
      <c r="J321" s="92"/>
      <c r="K321" s="93"/>
      <c r="L321" s="85"/>
      <c r="M321" s="86"/>
      <c r="N321" s="86"/>
      <c r="O321" s="86"/>
      <c r="P321" s="87"/>
      <c r="Q321" s="91"/>
      <c r="R321" s="92"/>
      <c r="S321" s="93"/>
      <c r="T321" s="91"/>
      <c r="U321" s="92"/>
      <c r="V321" s="93"/>
    </row>
    <row r="322" spans="1:22" x14ac:dyDescent="0.25">
      <c r="A322" s="85"/>
      <c r="B322" s="86"/>
      <c r="C322" s="86"/>
      <c r="D322" s="86"/>
      <c r="E322" s="87"/>
      <c r="F322" s="91"/>
      <c r="G322" s="92"/>
      <c r="H322" s="93"/>
      <c r="I322" s="88"/>
      <c r="J322" s="89"/>
      <c r="K322" s="90"/>
      <c r="L322" s="85"/>
      <c r="M322" s="86"/>
      <c r="N322" s="86"/>
      <c r="O322" s="86"/>
      <c r="P322" s="87"/>
      <c r="Q322" s="91"/>
      <c r="R322" s="92"/>
      <c r="S322" s="93"/>
      <c r="T322" s="88"/>
      <c r="U322" s="89"/>
      <c r="V322" s="90"/>
    </row>
    <row r="323" spans="1:22" x14ac:dyDescent="0.25">
      <c r="A323" s="85"/>
      <c r="B323" s="86"/>
      <c r="C323" s="86"/>
      <c r="D323" s="86"/>
      <c r="E323" s="87"/>
      <c r="F323" s="91"/>
      <c r="G323" s="92"/>
      <c r="H323" s="93"/>
      <c r="I323" s="88"/>
      <c r="J323" s="89"/>
      <c r="K323" s="90"/>
      <c r="L323" s="85"/>
      <c r="M323" s="86"/>
      <c r="N323" s="86"/>
      <c r="O323" s="86"/>
      <c r="P323" s="87"/>
      <c r="Q323" s="91"/>
      <c r="R323" s="92"/>
      <c r="S323" s="93"/>
      <c r="T323" s="88"/>
      <c r="U323" s="89"/>
      <c r="V323" s="90"/>
    </row>
    <row r="324" spans="1:22" x14ac:dyDescent="0.25">
      <c r="A324" s="85"/>
      <c r="B324" s="86"/>
      <c r="C324" s="86"/>
      <c r="D324" s="86"/>
      <c r="E324" s="87"/>
      <c r="F324" s="69"/>
      <c r="G324" s="68"/>
      <c r="H324" s="70"/>
      <c r="I324" s="88"/>
      <c r="J324" s="89"/>
      <c r="K324" s="90"/>
      <c r="L324" s="85"/>
      <c r="M324" s="86"/>
      <c r="N324" s="86"/>
      <c r="O324" s="86"/>
      <c r="P324" s="87"/>
      <c r="Q324" s="69"/>
      <c r="R324" s="68"/>
      <c r="S324" s="70"/>
      <c r="T324" s="88"/>
      <c r="U324" s="89"/>
      <c r="V324" s="90"/>
    </row>
    <row r="325" spans="1:22" x14ac:dyDescent="0.25">
      <c r="A325" s="69"/>
      <c r="B325" s="68"/>
      <c r="C325" s="68"/>
      <c r="D325" s="68"/>
      <c r="E325" s="70"/>
      <c r="F325" s="69"/>
      <c r="G325" s="68"/>
      <c r="H325" s="70"/>
      <c r="I325" s="88"/>
      <c r="J325" s="89"/>
      <c r="K325" s="90"/>
      <c r="L325" s="69"/>
      <c r="M325" s="68"/>
      <c r="N325" s="68"/>
      <c r="O325" s="68"/>
      <c r="P325" s="70"/>
      <c r="Q325" s="69"/>
      <c r="R325" s="68"/>
      <c r="S325" s="70"/>
      <c r="T325" s="88"/>
      <c r="U325" s="89"/>
      <c r="V325" s="90"/>
    </row>
    <row r="326" spans="1:22" x14ac:dyDescent="0.25">
      <c r="A326" s="69"/>
      <c r="B326" s="68"/>
      <c r="C326" s="68"/>
      <c r="D326" s="68"/>
      <c r="E326" s="70"/>
      <c r="F326" s="69"/>
      <c r="G326" s="68"/>
      <c r="H326" s="70"/>
      <c r="I326" s="88"/>
      <c r="J326" s="89"/>
      <c r="K326" s="90"/>
      <c r="L326" s="69"/>
      <c r="M326" s="68"/>
      <c r="N326" s="68"/>
      <c r="O326" s="68"/>
      <c r="P326" s="70"/>
      <c r="Q326" s="69"/>
      <c r="R326" s="68"/>
      <c r="S326" s="70"/>
      <c r="T326" s="88"/>
      <c r="U326" s="89"/>
      <c r="V326" s="90"/>
    </row>
    <row r="327" spans="1:22" x14ac:dyDescent="0.25">
      <c r="A327" s="68" t="s">
        <v>31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 t="s">
        <v>31</v>
      </c>
      <c r="M327" s="68"/>
      <c r="N327" s="68"/>
      <c r="O327" s="68"/>
      <c r="P327" s="68"/>
      <c r="Q327" s="68"/>
      <c r="R327" s="68"/>
      <c r="S327" s="68"/>
      <c r="T327" s="68"/>
      <c r="U327" s="68"/>
      <c r="V327" s="68"/>
    </row>
    <row r="328" spans="1:22" ht="15" customHeight="1" x14ac:dyDescent="0.25">
      <c r="A328" s="69" t="s">
        <v>26</v>
      </c>
      <c r="B328" s="68"/>
      <c r="C328" s="68"/>
      <c r="D328" s="68"/>
      <c r="E328" s="68"/>
      <c r="F328" s="70"/>
      <c r="G328" s="71" t="s">
        <v>30</v>
      </c>
      <c r="H328" s="72"/>
      <c r="I328" s="75" t="s">
        <v>9</v>
      </c>
      <c r="J328" s="76"/>
      <c r="K328" s="77"/>
      <c r="L328" s="69" t="s">
        <v>26</v>
      </c>
      <c r="M328" s="68"/>
      <c r="N328" s="68"/>
      <c r="O328" s="68"/>
      <c r="P328" s="68"/>
      <c r="Q328" s="70"/>
      <c r="R328" s="71" t="s">
        <v>30</v>
      </c>
      <c r="S328" s="72"/>
      <c r="T328" s="75" t="s">
        <v>9</v>
      </c>
      <c r="U328" s="76"/>
      <c r="V328" s="77"/>
    </row>
    <row r="329" spans="1:22" x14ac:dyDescent="0.25">
      <c r="A329" s="69" t="s">
        <v>27</v>
      </c>
      <c r="B329" s="70"/>
      <c r="C329" s="69" t="s">
        <v>28</v>
      </c>
      <c r="D329" s="70"/>
      <c r="E329" s="69" t="s">
        <v>29</v>
      </c>
      <c r="F329" s="70"/>
      <c r="G329" s="73"/>
      <c r="H329" s="74"/>
      <c r="I329" s="78"/>
      <c r="J329" s="79"/>
      <c r="K329" s="80"/>
      <c r="L329" s="69" t="s">
        <v>27</v>
      </c>
      <c r="M329" s="70"/>
      <c r="N329" s="69" t="s">
        <v>28</v>
      </c>
      <c r="O329" s="70"/>
      <c r="P329" s="69" t="s">
        <v>29</v>
      </c>
      <c r="Q329" s="70"/>
      <c r="R329" s="73"/>
      <c r="S329" s="74"/>
      <c r="T329" s="78"/>
      <c r="U329" s="79"/>
      <c r="V329" s="80"/>
    </row>
    <row r="330" spans="1:22" x14ac:dyDescent="0.25">
      <c r="A330" s="81">
        <v>4.8</v>
      </c>
      <c r="B330" s="82"/>
      <c r="C330" s="81">
        <v>5.0999999999999996</v>
      </c>
      <c r="D330" s="82"/>
      <c r="E330" s="81">
        <v>12.8</v>
      </c>
      <c r="F330" s="82"/>
      <c r="G330" s="81">
        <v>102.3</v>
      </c>
      <c r="H330" s="82"/>
      <c r="I330" s="81">
        <v>0.9</v>
      </c>
      <c r="J330" s="83"/>
      <c r="K330" s="5"/>
      <c r="L330" s="81">
        <f>A330*200/150</f>
        <v>6.4</v>
      </c>
      <c r="M330" s="82"/>
      <c r="N330" s="81">
        <f t="shared" ref="N330" si="80">C330*200/150</f>
        <v>6.7999999999999989</v>
      </c>
      <c r="O330" s="82"/>
      <c r="P330" s="81">
        <f t="shared" ref="P330" si="81">E330*200/150</f>
        <v>17.066666666666666</v>
      </c>
      <c r="Q330" s="82"/>
      <c r="R330" s="81">
        <f>G330*200/150</f>
        <v>136.4</v>
      </c>
      <c r="S330" s="82"/>
      <c r="T330" s="81">
        <f t="shared" ref="T330" si="82">I330*200/150</f>
        <v>1.2</v>
      </c>
      <c r="U330" s="83"/>
      <c r="V330" s="5"/>
    </row>
    <row r="331" spans="1:22" x14ac:dyDescent="0.25">
      <c r="A331" s="84" t="s">
        <v>32</v>
      </c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 t="s">
        <v>32</v>
      </c>
      <c r="M331" s="84"/>
      <c r="N331" s="84"/>
      <c r="O331" s="84"/>
      <c r="P331" s="84"/>
      <c r="Q331" s="84"/>
      <c r="R331" s="84"/>
      <c r="S331" s="84"/>
      <c r="T331" s="84"/>
      <c r="U331" s="84"/>
      <c r="V331" s="84"/>
    </row>
    <row r="332" spans="1:22" ht="76.5" customHeight="1" x14ac:dyDescent="0.25">
      <c r="A332" s="63" t="s">
        <v>725</v>
      </c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 t="s">
        <v>725</v>
      </c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x14ac:dyDescent="0.25">
      <c r="A333" s="67" t="s">
        <v>10</v>
      </c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 t="s">
        <v>10</v>
      </c>
      <c r="M333" s="67"/>
      <c r="N333" s="67"/>
      <c r="O333" s="67"/>
      <c r="P333" s="67"/>
      <c r="Q333" s="67"/>
      <c r="R333" s="67"/>
      <c r="S333" s="67"/>
      <c r="T333" s="67"/>
      <c r="U333" s="67"/>
      <c r="V333" s="67"/>
    </row>
    <row r="334" spans="1:22" ht="39.75" customHeight="1" x14ac:dyDescent="0.25">
      <c r="A334" s="63" t="s">
        <v>64</v>
      </c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 t="s">
        <v>64</v>
      </c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x14ac:dyDescent="0.25">
      <c r="A335" s="67" t="s">
        <v>11</v>
      </c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 t="s">
        <v>11</v>
      </c>
      <c r="M335" s="67"/>
      <c r="N335" s="67"/>
      <c r="O335" s="67"/>
      <c r="P335" s="67"/>
      <c r="Q335" s="67"/>
      <c r="R335" s="67"/>
      <c r="S335" s="67"/>
      <c r="T335" s="67"/>
      <c r="U335" s="67"/>
      <c r="V335" s="67"/>
    </row>
    <row r="336" spans="1:22" ht="44.25" customHeight="1" x14ac:dyDescent="0.25">
      <c r="A336" s="63" t="s">
        <v>726</v>
      </c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 t="s">
        <v>726</v>
      </c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6" customHeight="1" x14ac:dyDescent="0.25">
      <c r="A337" s="64"/>
      <c r="B337" s="64"/>
      <c r="C337" s="64"/>
      <c r="D337" s="64"/>
      <c r="E337" s="7"/>
      <c r="F337" s="7"/>
      <c r="G337" s="7"/>
      <c r="H337" s="7"/>
      <c r="I337" s="7"/>
      <c r="J337" s="7"/>
      <c r="K337" s="7"/>
      <c r="L337" s="64"/>
      <c r="M337" s="64"/>
      <c r="N337" s="64"/>
      <c r="O337" s="64"/>
      <c r="P337" s="7"/>
      <c r="Q337" s="7"/>
      <c r="R337" s="7"/>
      <c r="S337" s="7"/>
      <c r="T337" s="7"/>
      <c r="U337" s="7"/>
      <c r="V337" s="7"/>
    </row>
    <row r="338" spans="1:22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x14ac:dyDescent="0.25">
      <c r="A339" s="65"/>
      <c r="B339" s="65"/>
      <c r="C339" s="65"/>
      <c r="D339" s="8"/>
      <c r="E339" s="65"/>
      <c r="F339" s="65"/>
      <c r="G339" s="65"/>
      <c r="H339" s="8"/>
      <c r="I339" s="65"/>
      <c r="J339" s="65"/>
      <c r="K339" s="65"/>
      <c r="L339" s="65"/>
      <c r="M339" s="65"/>
      <c r="N339" s="65"/>
      <c r="O339" s="8"/>
      <c r="P339" s="65"/>
      <c r="Q339" s="65"/>
      <c r="R339" s="65"/>
      <c r="S339" s="8"/>
      <c r="T339" s="65"/>
      <c r="U339" s="65"/>
      <c r="V339" s="65"/>
    </row>
    <row r="340" spans="1:22" x14ac:dyDescent="0.25">
      <c r="A340" s="64"/>
      <c r="B340" s="64"/>
      <c r="C340" s="64"/>
      <c r="D340" s="64"/>
      <c r="E340" s="7"/>
      <c r="F340" s="7"/>
      <c r="G340" s="7"/>
      <c r="H340" s="7"/>
      <c r="I340" s="7"/>
      <c r="J340" s="7"/>
      <c r="K340" s="7"/>
      <c r="L340" s="64"/>
      <c r="M340" s="64"/>
      <c r="N340" s="64"/>
      <c r="O340" s="64"/>
      <c r="P340" s="7"/>
      <c r="Q340" s="7"/>
      <c r="R340" s="7"/>
      <c r="S340" s="7"/>
      <c r="T340" s="7"/>
      <c r="U340" s="7"/>
      <c r="V340" s="7"/>
    </row>
    <row r="341" spans="1:22" x14ac:dyDescent="0.25">
      <c r="A341" s="67" t="s">
        <v>391</v>
      </c>
      <c r="B341" s="67"/>
      <c r="C341" s="67"/>
      <c r="D341" s="67"/>
      <c r="E341" s="67"/>
      <c r="F341" s="67"/>
      <c r="G341" s="4"/>
      <c r="H341" s="4"/>
      <c r="I341" s="2"/>
      <c r="J341" s="67" t="s">
        <v>38</v>
      </c>
      <c r="K341" s="67"/>
      <c r="L341" s="67" t="s">
        <v>391</v>
      </c>
      <c r="M341" s="67"/>
      <c r="N341" s="67"/>
      <c r="O341" s="67"/>
      <c r="P341" s="67"/>
      <c r="Q341" s="67"/>
      <c r="R341" s="4"/>
      <c r="S341" s="4"/>
      <c r="T341" s="2"/>
      <c r="U341" s="67" t="s">
        <v>38</v>
      </c>
      <c r="V341" s="67"/>
    </row>
  </sheetData>
  <mergeCells count="1737">
    <mergeCell ref="AH122:AR122"/>
    <mergeCell ref="AH123:AR123"/>
    <mergeCell ref="AH124:AK124"/>
    <mergeCell ref="AH126:AJ126"/>
    <mergeCell ref="AL126:AN126"/>
    <mergeCell ref="AP126:AR126"/>
    <mergeCell ref="AH127:AK127"/>
    <mergeCell ref="AH128:AM128"/>
    <mergeCell ref="AQ128:AR128"/>
    <mergeCell ref="AH117:AI117"/>
    <mergeCell ref="AJ117:AK117"/>
    <mergeCell ref="AL117:AM117"/>
    <mergeCell ref="AN117:AO117"/>
    <mergeCell ref="AP117:AQ117"/>
    <mergeCell ref="AH118:AR118"/>
    <mergeCell ref="AH119:AR119"/>
    <mergeCell ref="AH120:AR120"/>
    <mergeCell ref="AH121:AR121"/>
    <mergeCell ref="AH113:AL113"/>
    <mergeCell ref="AM113:AO113"/>
    <mergeCell ref="AP113:AR113"/>
    <mergeCell ref="AH114:AR114"/>
    <mergeCell ref="AH115:AM115"/>
    <mergeCell ref="AN115:AO116"/>
    <mergeCell ref="AP115:AR116"/>
    <mergeCell ref="AH116:AI116"/>
    <mergeCell ref="AJ116:AK116"/>
    <mergeCell ref="AL116:AM116"/>
    <mergeCell ref="AH110:AL110"/>
    <mergeCell ref="AM110:AO110"/>
    <mergeCell ref="AP110:AR110"/>
    <mergeCell ref="AH111:AL111"/>
    <mergeCell ref="AM111:AO111"/>
    <mergeCell ref="AP111:AR111"/>
    <mergeCell ref="AH112:AL112"/>
    <mergeCell ref="AM112:AO112"/>
    <mergeCell ref="AP112:AR112"/>
    <mergeCell ref="AH107:AL107"/>
    <mergeCell ref="AM107:AO107"/>
    <mergeCell ref="AP107:AR107"/>
    <mergeCell ref="AH108:AL108"/>
    <mergeCell ref="AM108:AO108"/>
    <mergeCell ref="AP108:AR108"/>
    <mergeCell ref="AH109:AL109"/>
    <mergeCell ref="AM109:AO109"/>
    <mergeCell ref="AP109:AR109"/>
    <mergeCell ref="AH104:AL104"/>
    <mergeCell ref="AM104:AO104"/>
    <mergeCell ref="AP104:AR104"/>
    <mergeCell ref="AH105:AL105"/>
    <mergeCell ref="AM105:AO105"/>
    <mergeCell ref="AP105:AR105"/>
    <mergeCell ref="AH106:AL106"/>
    <mergeCell ref="AM106:AO106"/>
    <mergeCell ref="AP106:AR106"/>
    <mergeCell ref="AH100:AL101"/>
    <mergeCell ref="AM100:AR100"/>
    <mergeCell ref="AM101:AO101"/>
    <mergeCell ref="AP101:AR101"/>
    <mergeCell ref="AH102:AL102"/>
    <mergeCell ref="AM102:AO102"/>
    <mergeCell ref="AP102:AR102"/>
    <mergeCell ref="AH103:AL103"/>
    <mergeCell ref="AM103:AO103"/>
    <mergeCell ref="AP103:AR103"/>
    <mergeCell ref="AJ94:AM94"/>
    <mergeCell ref="AN94:AO94"/>
    <mergeCell ref="AH96:AK96"/>
    <mergeCell ref="AL96:AR96"/>
    <mergeCell ref="AH97:AK97"/>
    <mergeCell ref="AL97:AR97"/>
    <mergeCell ref="AH98:AK98"/>
    <mergeCell ref="AL98:AR98"/>
    <mergeCell ref="AH99:AK99"/>
    <mergeCell ref="AL99:AR99"/>
    <mergeCell ref="AO86:AP86"/>
    <mergeCell ref="AQ86:AR86"/>
    <mergeCell ref="AO87:AP87"/>
    <mergeCell ref="AQ87:AR87"/>
    <mergeCell ref="AO88:AR88"/>
    <mergeCell ref="AO89:AR89"/>
    <mergeCell ref="AO90:AR90"/>
    <mergeCell ref="AO91:AR91"/>
    <mergeCell ref="AO92:AR92"/>
    <mergeCell ref="W122:AG122"/>
    <mergeCell ref="W123:AG123"/>
    <mergeCell ref="W124:Z124"/>
    <mergeCell ref="W126:Y126"/>
    <mergeCell ref="AA126:AC126"/>
    <mergeCell ref="AE126:AG126"/>
    <mergeCell ref="W127:Z127"/>
    <mergeCell ref="W128:AB128"/>
    <mergeCell ref="AF128:AG128"/>
    <mergeCell ref="W117:X117"/>
    <mergeCell ref="Y117:Z117"/>
    <mergeCell ref="AA117:AB117"/>
    <mergeCell ref="AC117:AD117"/>
    <mergeCell ref="AE117:AF117"/>
    <mergeCell ref="W118:AG118"/>
    <mergeCell ref="W119:AG119"/>
    <mergeCell ref="W120:AG120"/>
    <mergeCell ref="W121:AG121"/>
    <mergeCell ref="W113:AA113"/>
    <mergeCell ref="AB113:AD113"/>
    <mergeCell ref="AE113:AG113"/>
    <mergeCell ref="W114:AG114"/>
    <mergeCell ref="W115:AB115"/>
    <mergeCell ref="AC115:AD116"/>
    <mergeCell ref="AE115:AG116"/>
    <mergeCell ref="W116:X116"/>
    <mergeCell ref="Y116:Z116"/>
    <mergeCell ref="AA116:AB116"/>
    <mergeCell ref="W110:AA110"/>
    <mergeCell ref="AB110:AD110"/>
    <mergeCell ref="AE110:AG110"/>
    <mergeCell ref="W111:AA111"/>
    <mergeCell ref="AB111:AD111"/>
    <mergeCell ref="AE111:AG111"/>
    <mergeCell ref="W112:AA112"/>
    <mergeCell ref="AB112:AD112"/>
    <mergeCell ref="AE112:AG112"/>
    <mergeCell ref="W107:AA107"/>
    <mergeCell ref="AB107:AD107"/>
    <mergeCell ref="AE107:AG107"/>
    <mergeCell ref="W108:AA108"/>
    <mergeCell ref="AB108:AD108"/>
    <mergeCell ref="AE108:AG108"/>
    <mergeCell ref="W109:AA109"/>
    <mergeCell ref="AB109:AD109"/>
    <mergeCell ref="AE109:AG109"/>
    <mergeCell ref="W104:AA104"/>
    <mergeCell ref="AB104:AD104"/>
    <mergeCell ref="AE104:AG104"/>
    <mergeCell ref="W105:AA105"/>
    <mergeCell ref="AB105:AD105"/>
    <mergeCell ref="AE105:AG105"/>
    <mergeCell ref="W106:AA106"/>
    <mergeCell ref="AB106:AD106"/>
    <mergeCell ref="AE106:AG106"/>
    <mergeCell ref="W100:AA101"/>
    <mergeCell ref="AB100:AG100"/>
    <mergeCell ref="AB101:AD101"/>
    <mergeCell ref="AE101:AG101"/>
    <mergeCell ref="W102:AA102"/>
    <mergeCell ref="AB102:AD102"/>
    <mergeCell ref="AE102:AG102"/>
    <mergeCell ref="W103:AA103"/>
    <mergeCell ref="AB103:AD103"/>
    <mergeCell ref="AE103:AG103"/>
    <mergeCell ref="Y94:AB94"/>
    <mergeCell ref="AC94:AD94"/>
    <mergeCell ref="W96:Z96"/>
    <mergeCell ref="AA96:AG96"/>
    <mergeCell ref="W97:Z97"/>
    <mergeCell ref="AA97:AG97"/>
    <mergeCell ref="W98:Z98"/>
    <mergeCell ref="AA98:AG98"/>
    <mergeCell ref="W99:Z99"/>
    <mergeCell ref="AA99:AG99"/>
    <mergeCell ref="AD86:AE86"/>
    <mergeCell ref="AF86:AG86"/>
    <mergeCell ref="AD87:AE87"/>
    <mergeCell ref="AF87:AG87"/>
    <mergeCell ref="AD88:AG88"/>
    <mergeCell ref="AD89:AG89"/>
    <mergeCell ref="AD90:AG90"/>
    <mergeCell ref="AD91:AG91"/>
    <mergeCell ref="AD92:AG92"/>
    <mergeCell ref="A254:F254"/>
    <mergeCell ref="J254:K254"/>
    <mergeCell ref="L254:Q254"/>
    <mergeCell ref="U254:V254"/>
    <mergeCell ref="A127:D127"/>
    <mergeCell ref="A128:F128"/>
    <mergeCell ref="J128:K128"/>
    <mergeCell ref="G9:H9"/>
    <mergeCell ref="C9:F9"/>
    <mergeCell ref="N9:Q9"/>
    <mergeCell ref="R9:S9"/>
    <mergeCell ref="C52:F52"/>
    <mergeCell ref="G52:H52"/>
    <mergeCell ref="N52:Q52"/>
    <mergeCell ref="R52:S52"/>
    <mergeCell ref="C94:F94"/>
    <mergeCell ref="G94:H94"/>
    <mergeCell ref="N94:Q94"/>
    <mergeCell ref="R94:S94"/>
    <mergeCell ref="A118:K118"/>
    <mergeCell ref="A119:K119"/>
    <mergeCell ref="A120:K120"/>
    <mergeCell ref="A121:K121"/>
    <mergeCell ref="A122:K122"/>
    <mergeCell ref="A123:K123"/>
    <mergeCell ref="A124:D124"/>
    <mergeCell ref="A126:C126"/>
    <mergeCell ref="E126:G126"/>
    <mergeCell ref="I126:K126"/>
    <mergeCell ref="A114:K114"/>
    <mergeCell ref="A115:F115"/>
    <mergeCell ref="G115:H116"/>
    <mergeCell ref="I115:K116"/>
    <mergeCell ref="A116:B116"/>
    <mergeCell ref="C116:D116"/>
    <mergeCell ref="E116:F116"/>
    <mergeCell ref="A117:B117"/>
    <mergeCell ref="C117:D117"/>
    <mergeCell ref="E117:F117"/>
    <mergeCell ref="G117:H117"/>
    <mergeCell ref="I117:J117"/>
    <mergeCell ref="A111:E111"/>
    <mergeCell ref="F111:H111"/>
    <mergeCell ref="I111:K111"/>
    <mergeCell ref="A112:E112"/>
    <mergeCell ref="F112:H112"/>
    <mergeCell ref="I112:K112"/>
    <mergeCell ref="A113:E113"/>
    <mergeCell ref="F113:H113"/>
    <mergeCell ref="I113:K113"/>
    <mergeCell ref="A108:E108"/>
    <mergeCell ref="F108:H108"/>
    <mergeCell ref="I108:K108"/>
    <mergeCell ref="A109:E109"/>
    <mergeCell ref="F109:H109"/>
    <mergeCell ref="I109:K109"/>
    <mergeCell ref="A110:E110"/>
    <mergeCell ref="F110:H110"/>
    <mergeCell ref="I110:K110"/>
    <mergeCell ref="A105:E105"/>
    <mergeCell ref="F105:H105"/>
    <mergeCell ref="I105:K105"/>
    <mergeCell ref="A106:E106"/>
    <mergeCell ref="F106:H106"/>
    <mergeCell ref="I106:K106"/>
    <mergeCell ref="A107:E107"/>
    <mergeCell ref="F107:H107"/>
    <mergeCell ref="I107:K107"/>
    <mergeCell ref="A102:E102"/>
    <mergeCell ref="F102:H102"/>
    <mergeCell ref="I102:K102"/>
    <mergeCell ref="A103:E103"/>
    <mergeCell ref="F103:H103"/>
    <mergeCell ref="I103:K103"/>
    <mergeCell ref="A104:E104"/>
    <mergeCell ref="F104:H104"/>
    <mergeCell ref="I104:K104"/>
    <mergeCell ref="A96:D96"/>
    <mergeCell ref="E96:K96"/>
    <mergeCell ref="A97:D97"/>
    <mergeCell ref="E97:K97"/>
    <mergeCell ref="A98:D98"/>
    <mergeCell ref="E98:K98"/>
    <mergeCell ref="A99:D99"/>
    <mergeCell ref="E99:K99"/>
    <mergeCell ref="A100:E101"/>
    <mergeCell ref="F100:K100"/>
    <mergeCell ref="F101:H101"/>
    <mergeCell ref="I101:K101"/>
    <mergeCell ref="H86:I86"/>
    <mergeCell ref="J86:K86"/>
    <mergeCell ref="H87:I87"/>
    <mergeCell ref="J87:K87"/>
    <mergeCell ref="H88:K88"/>
    <mergeCell ref="H89:K89"/>
    <mergeCell ref="H90:K90"/>
    <mergeCell ref="H91:K91"/>
    <mergeCell ref="H92:K92"/>
    <mergeCell ref="L122:V122"/>
    <mergeCell ref="L123:V123"/>
    <mergeCell ref="L124:O124"/>
    <mergeCell ref="L126:N126"/>
    <mergeCell ref="P126:R126"/>
    <mergeCell ref="T126:V126"/>
    <mergeCell ref="L127:O127"/>
    <mergeCell ref="L128:Q128"/>
    <mergeCell ref="U128:V128"/>
    <mergeCell ref="L117:M117"/>
    <mergeCell ref="N117:O117"/>
    <mergeCell ref="P117:Q117"/>
    <mergeCell ref="R117:S117"/>
    <mergeCell ref="T117:U117"/>
    <mergeCell ref="L118:V118"/>
    <mergeCell ref="L119:V119"/>
    <mergeCell ref="L120:V120"/>
    <mergeCell ref="L121:V121"/>
    <mergeCell ref="L113:P113"/>
    <mergeCell ref="Q113:S113"/>
    <mergeCell ref="T113:V113"/>
    <mergeCell ref="L114:V114"/>
    <mergeCell ref="L115:Q115"/>
    <mergeCell ref="Q105:S105"/>
    <mergeCell ref="T105:V105"/>
    <mergeCell ref="L100:P101"/>
    <mergeCell ref="Q100:V100"/>
    <mergeCell ref="Q101:S101"/>
    <mergeCell ref="T101:V101"/>
    <mergeCell ref="L102:P102"/>
    <mergeCell ref="L98:O98"/>
    <mergeCell ref="P98:V98"/>
    <mergeCell ref="S89:V89"/>
    <mergeCell ref="T102:V102"/>
    <mergeCell ref="L99:O99"/>
    <mergeCell ref="P99:V99"/>
    <mergeCell ref="R115:S116"/>
    <mergeCell ref="T115:V116"/>
    <mergeCell ref="L116:M116"/>
    <mergeCell ref="N116:O116"/>
    <mergeCell ref="P116:Q116"/>
    <mergeCell ref="L110:P110"/>
    <mergeCell ref="Q110:S110"/>
    <mergeCell ref="T110:V110"/>
    <mergeCell ref="L111:P111"/>
    <mergeCell ref="Q111:S111"/>
    <mergeCell ref="T111:V111"/>
    <mergeCell ref="L112:P112"/>
    <mergeCell ref="Q112:S112"/>
    <mergeCell ref="T112:V112"/>
    <mergeCell ref="L109:P109"/>
    <mergeCell ref="Q109:S109"/>
    <mergeCell ref="T109:V109"/>
    <mergeCell ref="L84:O84"/>
    <mergeCell ref="L85:Q85"/>
    <mergeCell ref="U85:V85"/>
    <mergeCell ref="T106:V106"/>
    <mergeCell ref="L107:P107"/>
    <mergeCell ref="Q107:S107"/>
    <mergeCell ref="T107:V107"/>
    <mergeCell ref="L108:P108"/>
    <mergeCell ref="Q108:S108"/>
    <mergeCell ref="T108:V108"/>
    <mergeCell ref="S87:T87"/>
    <mergeCell ref="L97:O97"/>
    <mergeCell ref="P97:V97"/>
    <mergeCell ref="S91:V91"/>
    <mergeCell ref="S92:V92"/>
    <mergeCell ref="L96:O96"/>
    <mergeCell ref="P96:V96"/>
    <mergeCell ref="L103:P103"/>
    <mergeCell ref="Q103:S103"/>
    <mergeCell ref="T103:V103"/>
    <mergeCell ref="L104:P104"/>
    <mergeCell ref="Q104:S104"/>
    <mergeCell ref="T104:V104"/>
    <mergeCell ref="Q102:S102"/>
    <mergeCell ref="U87:V87"/>
    <mergeCell ref="S90:V90"/>
    <mergeCell ref="S86:T86"/>
    <mergeCell ref="U86:V86"/>
    <mergeCell ref="L106:P106"/>
    <mergeCell ref="Q106:S106"/>
    <mergeCell ref="S88:V88"/>
    <mergeCell ref="L105:P105"/>
    <mergeCell ref="L75:V75"/>
    <mergeCell ref="L76:V76"/>
    <mergeCell ref="L77:V77"/>
    <mergeCell ref="L78:V78"/>
    <mergeCell ref="L79:V79"/>
    <mergeCell ref="L80:V80"/>
    <mergeCell ref="L81:O81"/>
    <mergeCell ref="L83:N83"/>
    <mergeCell ref="P83:R83"/>
    <mergeCell ref="T83:V83"/>
    <mergeCell ref="L71:V71"/>
    <mergeCell ref="L72:Q72"/>
    <mergeCell ref="R72:S73"/>
    <mergeCell ref="T72:V73"/>
    <mergeCell ref="L73:M73"/>
    <mergeCell ref="N73:O73"/>
    <mergeCell ref="P73:Q73"/>
    <mergeCell ref="L74:M74"/>
    <mergeCell ref="N74:O74"/>
    <mergeCell ref="P74:Q74"/>
    <mergeCell ref="R74:S74"/>
    <mergeCell ref="T74:U74"/>
    <mergeCell ref="L69:P69"/>
    <mergeCell ref="Q69:S69"/>
    <mergeCell ref="T69:V69"/>
    <mergeCell ref="T70:V70"/>
    <mergeCell ref="Q60:S60"/>
    <mergeCell ref="T60:V60"/>
    <mergeCell ref="L61:P61"/>
    <mergeCell ref="Q61:S61"/>
    <mergeCell ref="T61:V61"/>
    <mergeCell ref="L62:P62"/>
    <mergeCell ref="Q62:S62"/>
    <mergeCell ref="T62:V62"/>
    <mergeCell ref="L63:P63"/>
    <mergeCell ref="Q63:S63"/>
    <mergeCell ref="T63:V63"/>
    <mergeCell ref="L64:P64"/>
    <mergeCell ref="Q64:S64"/>
    <mergeCell ref="T64:V64"/>
    <mergeCell ref="L65:P65"/>
    <mergeCell ref="Q65:S65"/>
    <mergeCell ref="T65:V65"/>
    <mergeCell ref="L60:P60"/>
    <mergeCell ref="L66:P66"/>
    <mergeCell ref="Q66:S66"/>
    <mergeCell ref="T66:V66"/>
    <mergeCell ref="L67:P67"/>
    <mergeCell ref="Q67:S67"/>
    <mergeCell ref="T67:V67"/>
    <mergeCell ref="L68:P68"/>
    <mergeCell ref="Q68:S68"/>
    <mergeCell ref="T68:V68"/>
    <mergeCell ref="L54:O54"/>
    <mergeCell ref="P54:V54"/>
    <mergeCell ref="L55:O55"/>
    <mergeCell ref="P55:V55"/>
    <mergeCell ref="L56:O56"/>
    <mergeCell ref="P56:V56"/>
    <mergeCell ref="L57:O57"/>
    <mergeCell ref="P57:V57"/>
    <mergeCell ref="L58:P59"/>
    <mergeCell ref="Q58:V58"/>
    <mergeCell ref="Q59:S59"/>
    <mergeCell ref="T59:V59"/>
    <mergeCell ref="S44:T44"/>
    <mergeCell ref="U44:V44"/>
    <mergeCell ref="S45:T45"/>
    <mergeCell ref="U45:V45"/>
    <mergeCell ref="S46:V46"/>
    <mergeCell ref="S47:V47"/>
    <mergeCell ref="S48:V48"/>
    <mergeCell ref="S49:V49"/>
    <mergeCell ref="S50:V50"/>
    <mergeCell ref="A84:D84"/>
    <mergeCell ref="E74:F74"/>
    <mergeCell ref="G74:H74"/>
    <mergeCell ref="I74:J74"/>
    <mergeCell ref="I69:K69"/>
    <mergeCell ref="A70:E70"/>
    <mergeCell ref="F70:H70"/>
    <mergeCell ref="I70:K70"/>
    <mergeCell ref="A72:F72"/>
    <mergeCell ref="G72:H73"/>
    <mergeCell ref="I72:K73"/>
    <mergeCell ref="A73:B73"/>
    <mergeCell ref="A81:D81"/>
    <mergeCell ref="A83:C83"/>
    <mergeCell ref="E83:G83"/>
    <mergeCell ref="I83:K83"/>
    <mergeCell ref="A57:D57"/>
    <mergeCell ref="E57:K57"/>
    <mergeCell ref="A67:E67"/>
    <mergeCell ref="F67:H67"/>
    <mergeCell ref="I67:K67"/>
    <mergeCell ref="F69:H69"/>
    <mergeCell ref="C73:D73"/>
    <mergeCell ref="E73:F73"/>
    <mergeCell ref="A54:D54"/>
    <mergeCell ref="E54:K54"/>
    <mergeCell ref="A55:D55"/>
    <mergeCell ref="E55:K55"/>
    <mergeCell ref="A56:D56"/>
    <mergeCell ref="E56:K56"/>
    <mergeCell ref="A61:E61"/>
    <mergeCell ref="F61:H61"/>
    <mergeCell ref="I61:K61"/>
    <mergeCell ref="A62:E62"/>
    <mergeCell ref="F62:H62"/>
    <mergeCell ref="I62:K62"/>
    <mergeCell ref="A63:E63"/>
    <mergeCell ref="F65:H65"/>
    <mergeCell ref="I65:K65"/>
    <mergeCell ref="A66:E66"/>
    <mergeCell ref="F66:H66"/>
    <mergeCell ref="I66:K66"/>
    <mergeCell ref="A64:E64"/>
    <mergeCell ref="H44:I44"/>
    <mergeCell ref="J44:K44"/>
    <mergeCell ref="H45:I45"/>
    <mergeCell ref="J45:K45"/>
    <mergeCell ref="H46:K46"/>
    <mergeCell ref="H47:K47"/>
    <mergeCell ref="H48:K48"/>
    <mergeCell ref="H49:K49"/>
    <mergeCell ref="H50:K50"/>
    <mergeCell ref="F64:H64"/>
    <mergeCell ref="I64:K64"/>
    <mergeCell ref="A65:E65"/>
    <mergeCell ref="A75:K75"/>
    <mergeCell ref="A76:K76"/>
    <mergeCell ref="A77:K77"/>
    <mergeCell ref="A78:K78"/>
    <mergeCell ref="A71:K71"/>
    <mergeCell ref="A68:E68"/>
    <mergeCell ref="F68:H68"/>
    <mergeCell ref="A74:B74"/>
    <mergeCell ref="C74:D74"/>
    <mergeCell ref="F59:H59"/>
    <mergeCell ref="I59:K59"/>
    <mergeCell ref="A60:E60"/>
    <mergeCell ref="F60:H60"/>
    <mergeCell ref="I60:K60"/>
    <mergeCell ref="A58:E59"/>
    <mergeCell ref="F58:K58"/>
    <mergeCell ref="F63:H63"/>
    <mergeCell ref="I63:K63"/>
    <mergeCell ref="I68:K68"/>
    <mergeCell ref="A69:E69"/>
    <mergeCell ref="A85:F85"/>
    <mergeCell ref="J85:K85"/>
    <mergeCell ref="L70:P70"/>
    <mergeCell ref="Q70:S70"/>
    <mergeCell ref="A79:K79"/>
    <mergeCell ref="A80:K80"/>
    <mergeCell ref="J1:K1"/>
    <mergeCell ref="J2:K2"/>
    <mergeCell ref="H7:K7"/>
    <mergeCell ref="A11:D11"/>
    <mergeCell ref="E11:K11"/>
    <mergeCell ref="H3:K3"/>
    <mergeCell ref="H4:K4"/>
    <mergeCell ref="H5:K5"/>
    <mergeCell ref="H6:K6"/>
    <mergeCell ref="H1:I1"/>
    <mergeCell ref="H2:I2"/>
    <mergeCell ref="A12:D12"/>
    <mergeCell ref="A13:D13"/>
    <mergeCell ref="A14:D14"/>
    <mergeCell ref="E12:K12"/>
    <mergeCell ref="E13:K13"/>
    <mergeCell ref="E14:K14"/>
    <mergeCell ref="F17:H17"/>
    <mergeCell ref="F18:H18"/>
    <mergeCell ref="F19:H19"/>
    <mergeCell ref="A18:E18"/>
    <mergeCell ref="A19:E19"/>
    <mergeCell ref="I17:K17"/>
    <mergeCell ref="I18:K18"/>
    <mergeCell ref="I19:K19"/>
    <mergeCell ref="I20:K20"/>
    <mergeCell ref="S1:T1"/>
    <mergeCell ref="U1:V1"/>
    <mergeCell ref="S2:T2"/>
    <mergeCell ref="U2:V2"/>
    <mergeCell ref="S3:V3"/>
    <mergeCell ref="S4:V4"/>
    <mergeCell ref="S5:V5"/>
    <mergeCell ref="L13:O13"/>
    <mergeCell ref="P13:V13"/>
    <mergeCell ref="L14:O14"/>
    <mergeCell ref="P14:V14"/>
    <mergeCell ref="L15:P16"/>
    <mergeCell ref="Q15:V15"/>
    <mergeCell ref="Q16:S16"/>
    <mergeCell ref="T16:V16"/>
    <mergeCell ref="S6:V6"/>
    <mergeCell ref="S7:V7"/>
    <mergeCell ref="L11:O11"/>
    <mergeCell ref="P11:V11"/>
    <mergeCell ref="L12:O12"/>
    <mergeCell ref="P12:V12"/>
    <mergeCell ref="A38:K38"/>
    <mergeCell ref="A39:D39"/>
    <mergeCell ref="A32:B32"/>
    <mergeCell ref="C32:D32"/>
    <mergeCell ref="E32:F32"/>
    <mergeCell ref="I25:K25"/>
    <mergeCell ref="I26:K26"/>
    <mergeCell ref="I27:K27"/>
    <mergeCell ref="I28:K28"/>
    <mergeCell ref="C31:D31"/>
    <mergeCell ref="E31:F31"/>
    <mergeCell ref="A22:E22"/>
    <mergeCell ref="A23:E23"/>
    <mergeCell ref="F15:K15"/>
    <mergeCell ref="A15:E16"/>
    <mergeCell ref="F16:H16"/>
    <mergeCell ref="I16:K16"/>
    <mergeCell ref="A17:E17"/>
    <mergeCell ref="F20:H20"/>
    <mergeCell ref="F21:H21"/>
    <mergeCell ref="A20:E20"/>
    <mergeCell ref="A21:E21"/>
    <mergeCell ref="F23:H23"/>
    <mergeCell ref="A31:B31"/>
    <mergeCell ref="A43:F43"/>
    <mergeCell ref="J43:K43"/>
    <mergeCell ref="I21:K21"/>
    <mergeCell ref="I22:K22"/>
    <mergeCell ref="I23:K23"/>
    <mergeCell ref="I24:K24"/>
    <mergeCell ref="F22:H22"/>
    <mergeCell ref="F24:H24"/>
    <mergeCell ref="F25:H25"/>
    <mergeCell ref="F26:H26"/>
    <mergeCell ref="A24:E24"/>
    <mergeCell ref="A25:E25"/>
    <mergeCell ref="A26:E26"/>
    <mergeCell ref="A27:E27"/>
    <mergeCell ref="A28:E28"/>
    <mergeCell ref="A30:F30"/>
    <mergeCell ref="G30:H31"/>
    <mergeCell ref="A41:C41"/>
    <mergeCell ref="A42:D42"/>
    <mergeCell ref="F27:H27"/>
    <mergeCell ref="F28:H28"/>
    <mergeCell ref="G32:H32"/>
    <mergeCell ref="I32:J32"/>
    <mergeCell ref="I30:K31"/>
    <mergeCell ref="E41:G41"/>
    <mergeCell ref="I41:K41"/>
    <mergeCell ref="A34:K34"/>
    <mergeCell ref="A29:K29"/>
    <mergeCell ref="A33:K33"/>
    <mergeCell ref="A35:K35"/>
    <mergeCell ref="A36:K36"/>
    <mergeCell ref="A37:K37"/>
    <mergeCell ref="L21:P21"/>
    <mergeCell ref="Q21:S21"/>
    <mergeCell ref="T21:V21"/>
    <mergeCell ref="L22:P22"/>
    <mergeCell ref="Q22:S22"/>
    <mergeCell ref="T22:V22"/>
    <mergeCell ref="T17:V17"/>
    <mergeCell ref="L18:P18"/>
    <mergeCell ref="Q18:S18"/>
    <mergeCell ref="T18:V18"/>
    <mergeCell ref="L19:P19"/>
    <mergeCell ref="Q19:S19"/>
    <mergeCell ref="T19:V19"/>
    <mergeCell ref="L17:P17"/>
    <mergeCell ref="Q17:S17"/>
    <mergeCell ref="L20:P20"/>
    <mergeCell ref="Q20:S20"/>
    <mergeCell ref="T20:V20"/>
    <mergeCell ref="T25:V25"/>
    <mergeCell ref="L26:P26"/>
    <mergeCell ref="Q26:S26"/>
    <mergeCell ref="T26:V26"/>
    <mergeCell ref="L23:P23"/>
    <mergeCell ref="Q23:S23"/>
    <mergeCell ref="T23:V23"/>
    <mergeCell ref="L24:P24"/>
    <mergeCell ref="Q24:S24"/>
    <mergeCell ref="T24:V24"/>
    <mergeCell ref="L25:P25"/>
    <mergeCell ref="Q25:S25"/>
    <mergeCell ref="L29:V29"/>
    <mergeCell ref="L30:Q30"/>
    <mergeCell ref="L31:M31"/>
    <mergeCell ref="N31:O31"/>
    <mergeCell ref="P31:Q31"/>
    <mergeCell ref="L27:P27"/>
    <mergeCell ref="Q27:S27"/>
    <mergeCell ref="T27:V27"/>
    <mergeCell ref="L28:P28"/>
    <mergeCell ref="Q28:S28"/>
    <mergeCell ref="T28:V28"/>
    <mergeCell ref="T30:V31"/>
    <mergeCell ref="R30:S31"/>
    <mergeCell ref="L42:O42"/>
    <mergeCell ref="L43:Q43"/>
    <mergeCell ref="U43:V43"/>
    <mergeCell ref="L34:V34"/>
    <mergeCell ref="L35:V35"/>
    <mergeCell ref="L36:V36"/>
    <mergeCell ref="L37:V37"/>
    <mergeCell ref="L38:V38"/>
    <mergeCell ref="L39:O39"/>
    <mergeCell ref="R32:S32"/>
    <mergeCell ref="T32:U32"/>
    <mergeCell ref="L41:N41"/>
    <mergeCell ref="P41:R41"/>
    <mergeCell ref="T41:V41"/>
    <mergeCell ref="L32:M32"/>
    <mergeCell ref="N32:O32"/>
    <mergeCell ref="P32:Q32"/>
    <mergeCell ref="L33:V33"/>
    <mergeCell ref="H172:I172"/>
    <mergeCell ref="J172:K172"/>
    <mergeCell ref="S172:T172"/>
    <mergeCell ref="U172:V172"/>
    <mergeCell ref="H173:I173"/>
    <mergeCell ref="J173:K173"/>
    <mergeCell ref="S173:T173"/>
    <mergeCell ref="U173:V173"/>
    <mergeCell ref="H174:K174"/>
    <mergeCell ref="S174:V174"/>
    <mergeCell ref="H175:K175"/>
    <mergeCell ref="S175:V175"/>
    <mergeCell ref="H176:K176"/>
    <mergeCell ref="S176:V176"/>
    <mergeCell ref="H177:K177"/>
    <mergeCell ref="S177:V177"/>
    <mergeCell ref="H178:K178"/>
    <mergeCell ref="S178:V178"/>
    <mergeCell ref="A185:D185"/>
    <mergeCell ref="E185:K185"/>
    <mergeCell ref="L185:O185"/>
    <mergeCell ref="P185:V185"/>
    <mergeCell ref="A186:E187"/>
    <mergeCell ref="F186:K186"/>
    <mergeCell ref="L186:P187"/>
    <mergeCell ref="Q186:V186"/>
    <mergeCell ref="F187:H187"/>
    <mergeCell ref="I187:K187"/>
    <mergeCell ref="Q187:S187"/>
    <mergeCell ref="T187:V187"/>
    <mergeCell ref="C180:F180"/>
    <mergeCell ref="G180:H180"/>
    <mergeCell ref="N180:Q180"/>
    <mergeCell ref="R180:S180"/>
    <mergeCell ref="A182:D182"/>
    <mergeCell ref="E182:K182"/>
    <mergeCell ref="L182:O182"/>
    <mergeCell ref="P182:V182"/>
    <mergeCell ref="A183:D183"/>
    <mergeCell ref="E183:K183"/>
    <mergeCell ref="L183:O183"/>
    <mergeCell ref="P183:V183"/>
    <mergeCell ref="A184:D184"/>
    <mergeCell ref="E184:K184"/>
    <mergeCell ref="L184:O184"/>
    <mergeCell ref="P184:V184"/>
    <mergeCell ref="A188:E188"/>
    <mergeCell ref="F188:H188"/>
    <mergeCell ref="I188:K188"/>
    <mergeCell ref="L188:P188"/>
    <mergeCell ref="Q188:S188"/>
    <mergeCell ref="A191:E191"/>
    <mergeCell ref="F191:H191"/>
    <mergeCell ref="I191:K191"/>
    <mergeCell ref="L191:P191"/>
    <mergeCell ref="Q191:S191"/>
    <mergeCell ref="T191:V191"/>
    <mergeCell ref="A192:E192"/>
    <mergeCell ref="F192:H192"/>
    <mergeCell ref="I192:K192"/>
    <mergeCell ref="L192:P192"/>
    <mergeCell ref="Q192:S192"/>
    <mergeCell ref="T192:V192"/>
    <mergeCell ref="A189:E189"/>
    <mergeCell ref="F189:H189"/>
    <mergeCell ref="I189:K189"/>
    <mergeCell ref="L189:P189"/>
    <mergeCell ref="Q189:S189"/>
    <mergeCell ref="T189:V189"/>
    <mergeCell ref="T188:V188"/>
    <mergeCell ref="L196:P196"/>
    <mergeCell ref="Q196:S196"/>
    <mergeCell ref="T196:V196"/>
    <mergeCell ref="A193:E193"/>
    <mergeCell ref="F193:H193"/>
    <mergeCell ref="I193:K193"/>
    <mergeCell ref="L193:P193"/>
    <mergeCell ref="Q193:S193"/>
    <mergeCell ref="T193:V193"/>
    <mergeCell ref="F194:H194"/>
    <mergeCell ref="I194:K194"/>
    <mergeCell ref="L194:P194"/>
    <mergeCell ref="Q194:S194"/>
    <mergeCell ref="T194:V194"/>
    <mergeCell ref="A190:E190"/>
    <mergeCell ref="F190:H190"/>
    <mergeCell ref="I190:K190"/>
    <mergeCell ref="L190:P190"/>
    <mergeCell ref="L201:M201"/>
    <mergeCell ref="N201:O201"/>
    <mergeCell ref="P201:Q201"/>
    <mergeCell ref="R201:S201"/>
    <mergeCell ref="A197:E197"/>
    <mergeCell ref="F197:H197"/>
    <mergeCell ref="I197:K197"/>
    <mergeCell ref="L197:P197"/>
    <mergeCell ref="Q197:S197"/>
    <mergeCell ref="T197:V197"/>
    <mergeCell ref="A195:E195"/>
    <mergeCell ref="F195:H195"/>
    <mergeCell ref="I195:K195"/>
    <mergeCell ref="L195:P195"/>
    <mergeCell ref="Q195:S195"/>
    <mergeCell ref="T195:V195"/>
    <mergeCell ref="A198:K198"/>
    <mergeCell ref="L198:V198"/>
    <mergeCell ref="A199:F199"/>
    <mergeCell ref="G199:H200"/>
    <mergeCell ref="I199:K200"/>
    <mergeCell ref="L199:Q199"/>
    <mergeCell ref="R199:S200"/>
    <mergeCell ref="T199:V200"/>
    <mergeCell ref="A200:B200"/>
    <mergeCell ref="C200:D200"/>
    <mergeCell ref="E200:F200"/>
    <mergeCell ref="L200:M200"/>
    <mergeCell ref="N200:O200"/>
    <mergeCell ref="P200:Q200"/>
    <mergeCell ref="F196:H196"/>
    <mergeCell ref="I196:K196"/>
    <mergeCell ref="L211:O211"/>
    <mergeCell ref="A212:F212"/>
    <mergeCell ref="J212:K212"/>
    <mergeCell ref="L212:Q212"/>
    <mergeCell ref="U212:V212"/>
    <mergeCell ref="A196:E196"/>
    <mergeCell ref="H213:I213"/>
    <mergeCell ref="J213:K213"/>
    <mergeCell ref="S213:T213"/>
    <mergeCell ref="U213:V213"/>
    <mergeCell ref="A206:K206"/>
    <mergeCell ref="L206:V206"/>
    <mergeCell ref="A207:K207"/>
    <mergeCell ref="L207:V207"/>
    <mergeCell ref="A208:D208"/>
    <mergeCell ref="L208:O208"/>
    <mergeCell ref="A210:C210"/>
    <mergeCell ref="E210:G210"/>
    <mergeCell ref="I210:K210"/>
    <mergeCell ref="L210:N210"/>
    <mergeCell ref="P210:R210"/>
    <mergeCell ref="T210:V210"/>
    <mergeCell ref="T201:U201"/>
    <mergeCell ref="A202:K202"/>
    <mergeCell ref="L202:V202"/>
    <mergeCell ref="A203:K203"/>
    <mergeCell ref="L203:V203"/>
    <mergeCell ref="A204:K204"/>
    <mergeCell ref="L204:V204"/>
    <mergeCell ref="A205:K205"/>
    <mergeCell ref="L205:V205"/>
    <mergeCell ref="A201:B201"/>
    <mergeCell ref="H214:I214"/>
    <mergeCell ref="J214:K214"/>
    <mergeCell ref="S214:T214"/>
    <mergeCell ref="U214:V214"/>
    <mergeCell ref="H215:K215"/>
    <mergeCell ref="S215:V215"/>
    <mergeCell ref="H216:K216"/>
    <mergeCell ref="S216:V216"/>
    <mergeCell ref="H217:K217"/>
    <mergeCell ref="S217:V217"/>
    <mergeCell ref="H218:K218"/>
    <mergeCell ref="S218:V218"/>
    <mergeCell ref="H219:K219"/>
    <mergeCell ref="S219:V219"/>
    <mergeCell ref="A223:D223"/>
    <mergeCell ref="E223:K223"/>
    <mergeCell ref="L223:O223"/>
    <mergeCell ref="P223:V223"/>
    <mergeCell ref="C221:F221"/>
    <mergeCell ref="G221:H221"/>
    <mergeCell ref="N221:Q221"/>
    <mergeCell ref="R221:S221"/>
    <mergeCell ref="A224:D224"/>
    <mergeCell ref="E224:K224"/>
    <mergeCell ref="L224:O224"/>
    <mergeCell ref="P224:V224"/>
    <mergeCell ref="A225:D225"/>
    <mergeCell ref="E225:K225"/>
    <mergeCell ref="L225:O225"/>
    <mergeCell ref="P225:V225"/>
    <mergeCell ref="A226:D226"/>
    <mergeCell ref="E226:K226"/>
    <mergeCell ref="L226:O226"/>
    <mergeCell ref="P226:V226"/>
    <mergeCell ref="F227:K227"/>
    <mergeCell ref="L227:P228"/>
    <mergeCell ref="Q227:V227"/>
    <mergeCell ref="F228:H228"/>
    <mergeCell ref="I228:K228"/>
    <mergeCell ref="Q228:S228"/>
    <mergeCell ref="T228:V228"/>
    <mergeCell ref="P243:Q243"/>
    <mergeCell ref="A243:B243"/>
    <mergeCell ref="L229:P229"/>
    <mergeCell ref="Q229:S229"/>
    <mergeCell ref="T229:V229"/>
    <mergeCell ref="Q231:S231"/>
    <mergeCell ref="T231:V231"/>
    <mergeCell ref="A231:E231"/>
    <mergeCell ref="F231:H231"/>
    <mergeCell ref="I231:K231"/>
    <mergeCell ref="L231:P231"/>
    <mergeCell ref="A230:E230"/>
    <mergeCell ref="F230:H230"/>
    <mergeCell ref="I230:K230"/>
    <mergeCell ref="L230:P230"/>
    <mergeCell ref="Q230:S230"/>
    <mergeCell ref="T230:V230"/>
    <mergeCell ref="A153:E153"/>
    <mergeCell ref="F153:H153"/>
    <mergeCell ref="I153:K153"/>
    <mergeCell ref="L232:P232"/>
    <mergeCell ref="Q232:S232"/>
    <mergeCell ref="T232:V232"/>
    <mergeCell ref="A233:E233"/>
    <mergeCell ref="F233:H233"/>
    <mergeCell ref="I233:K233"/>
    <mergeCell ref="L233:P233"/>
    <mergeCell ref="Q233:S233"/>
    <mergeCell ref="T233:V233"/>
    <mergeCell ref="A253:D253"/>
    <mergeCell ref="L253:O253"/>
    <mergeCell ref="A238:E238"/>
    <mergeCell ref="F238:H238"/>
    <mergeCell ref="I238:K238"/>
    <mergeCell ref="L238:P238"/>
    <mergeCell ref="Q238:S238"/>
    <mergeCell ref="T238:V238"/>
    <mergeCell ref="E243:F243"/>
    <mergeCell ref="L243:M243"/>
    <mergeCell ref="A240:K240"/>
    <mergeCell ref="L240:V240"/>
    <mergeCell ref="A241:F241"/>
    <mergeCell ref="G241:H242"/>
    <mergeCell ref="I241:K242"/>
    <mergeCell ref="L241:Q241"/>
    <mergeCell ref="R241:S242"/>
    <mergeCell ref="T241:V242"/>
    <mergeCell ref="A242:B242"/>
    <mergeCell ref="C242:D242"/>
    <mergeCell ref="H134:K134"/>
    <mergeCell ref="H135:K135"/>
    <mergeCell ref="A146:E146"/>
    <mergeCell ref="F146:H146"/>
    <mergeCell ref="I146:K146"/>
    <mergeCell ref="A147:E147"/>
    <mergeCell ref="F147:H147"/>
    <mergeCell ref="I147:K147"/>
    <mergeCell ref="A148:E148"/>
    <mergeCell ref="F148:H148"/>
    <mergeCell ref="I148:K148"/>
    <mergeCell ref="A142:D142"/>
    <mergeCell ref="E142:K142"/>
    <mergeCell ref="A143:E144"/>
    <mergeCell ref="F143:K143"/>
    <mergeCell ref="F144:H144"/>
    <mergeCell ref="I144:K144"/>
    <mergeCell ref="A145:E145"/>
    <mergeCell ref="F145:H145"/>
    <mergeCell ref="I145:K145"/>
    <mergeCell ref="C137:F137"/>
    <mergeCell ref="G137:H137"/>
    <mergeCell ref="A139:D139"/>
    <mergeCell ref="E139:K139"/>
    <mergeCell ref="A140:D140"/>
    <mergeCell ref="E140:K140"/>
    <mergeCell ref="A141:D141"/>
    <mergeCell ref="E141:K141"/>
    <mergeCell ref="A154:E154"/>
    <mergeCell ref="F154:H154"/>
    <mergeCell ref="I154:K154"/>
    <mergeCell ref="A149:E149"/>
    <mergeCell ref="F149:H149"/>
    <mergeCell ref="I149:K149"/>
    <mergeCell ref="A150:E150"/>
    <mergeCell ref="F150:H150"/>
    <mergeCell ref="I150:K150"/>
    <mergeCell ref="A151:E151"/>
    <mergeCell ref="F151:H151"/>
    <mergeCell ref="I151:K151"/>
    <mergeCell ref="A235:E235"/>
    <mergeCell ref="F235:H235"/>
    <mergeCell ref="I235:K235"/>
    <mergeCell ref="A227:E228"/>
    <mergeCell ref="A152:E152"/>
    <mergeCell ref="A232:E232"/>
    <mergeCell ref="F232:H232"/>
    <mergeCell ref="I232:K232"/>
    <mergeCell ref="A229:E229"/>
    <mergeCell ref="F229:H229"/>
    <mergeCell ref="I229:K229"/>
    <mergeCell ref="A211:D211"/>
    <mergeCell ref="C201:D201"/>
    <mergeCell ref="E201:F201"/>
    <mergeCell ref="G201:H201"/>
    <mergeCell ref="I201:J201"/>
    <mergeCell ref="A194:E194"/>
    <mergeCell ref="A170:D170"/>
    <mergeCell ref="A171:F171"/>
    <mergeCell ref="J171:K171"/>
    <mergeCell ref="A155:E155"/>
    <mergeCell ref="F155:H155"/>
    <mergeCell ref="I155:K155"/>
    <mergeCell ref="A156:E156"/>
    <mergeCell ref="F156:H156"/>
    <mergeCell ref="I156:K156"/>
    <mergeCell ref="A157:K157"/>
    <mergeCell ref="A158:F158"/>
    <mergeCell ref="G158:H159"/>
    <mergeCell ref="I158:K159"/>
    <mergeCell ref="A159:B159"/>
    <mergeCell ref="C159:D159"/>
    <mergeCell ref="E159:F159"/>
    <mergeCell ref="A160:B160"/>
    <mergeCell ref="C160:D160"/>
    <mergeCell ref="E160:F160"/>
    <mergeCell ref="G160:H160"/>
    <mergeCell ref="I160:J160"/>
    <mergeCell ref="A161:K161"/>
    <mergeCell ref="A162:K162"/>
    <mergeCell ref="A163:K163"/>
    <mergeCell ref="A164:K164"/>
    <mergeCell ref="A165:K165"/>
    <mergeCell ref="A166:K166"/>
    <mergeCell ref="A167:D167"/>
    <mergeCell ref="A169:C169"/>
    <mergeCell ref="E169:G169"/>
    <mergeCell ref="I169:K169"/>
    <mergeCell ref="A250:D250"/>
    <mergeCell ref="L250:O250"/>
    <mergeCell ref="A252:C252"/>
    <mergeCell ref="E252:G252"/>
    <mergeCell ref="I252:K252"/>
    <mergeCell ref="L252:N252"/>
    <mergeCell ref="P252:R252"/>
    <mergeCell ref="C243:D243"/>
    <mergeCell ref="A245:K245"/>
    <mergeCell ref="L245:V245"/>
    <mergeCell ref="A246:K246"/>
    <mergeCell ref="L246:V246"/>
    <mergeCell ref="A247:K247"/>
    <mergeCell ref="L247:V247"/>
    <mergeCell ref="A248:K248"/>
    <mergeCell ref="L248:V248"/>
    <mergeCell ref="A239:E239"/>
    <mergeCell ref="F239:H239"/>
    <mergeCell ref="I239:K239"/>
    <mergeCell ref="F236:H236"/>
    <mergeCell ref="I236:K236"/>
    <mergeCell ref="A236:E236"/>
    <mergeCell ref="T252:V252"/>
    <mergeCell ref="A249:K249"/>
    <mergeCell ref="L249:V249"/>
    <mergeCell ref="T236:V236"/>
    <mergeCell ref="L237:P237"/>
    <mergeCell ref="Q237:S237"/>
    <mergeCell ref="T237:V237"/>
    <mergeCell ref="L234:P234"/>
    <mergeCell ref="Q234:S234"/>
    <mergeCell ref="T234:V234"/>
    <mergeCell ref="L235:P235"/>
    <mergeCell ref="Q235:S235"/>
    <mergeCell ref="T235:V235"/>
    <mergeCell ref="A244:K244"/>
    <mergeCell ref="L244:V244"/>
    <mergeCell ref="E242:F242"/>
    <mergeCell ref="L242:M242"/>
    <mergeCell ref="N242:O242"/>
    <mergeCell ref="P242:Q242"/>
    <mergeCell ref="G243:H243"/>
    <mergeCell ref="I243:J243"/>
    <mergeCell ref="R243:S243"/>
    <mergeCell ref="T243:U243"/>
    <mergeCell ref="L239:P239"/>
    <mergeCell ref="Q239:S239"/>
    <mergeCell ref="F237:H237"/>
    <mergeCell ref="I237:K237"/>
    <mergeCell ref="A237:E237"/>
    <mergeCell ref="A234:E234"/>
    <mergeCell ref="F234:H234"/>
    <mergeCell ref="I234:K234"/>
    <mergeCell ref="N243:O243"/>
    <mergeCell ref="AD44:AE44"/>
    <mergeCell ref="AF44:AG44"/>
    <mergeCell ref="AD45:AE45"/>
    <mergeCell ref="AF45:AG45"/>
    <mergeCell ref="AD46:AG46"/>
    <mergeCell ref="AD47:AG47"/>
    <mergeCell ref="AD48:AG48"/>
    <mergeCell ref="AD49:AG49"/>
    <mergeCell ref="AD50:AG50"/>
    <mergeCell ref="Y52:AB52"/>
    <mergeCell ref="AC52:AD52"/>
    <mergeCell ref="W54:Z54"/>
    <mergeCell ref="AA54:AG54"/>
    <mergeCell ref="W55:Z55"/>
    <mergeCell ref="AA55:AG55"/>
    <mergeCell ref="W56:Z56"/>
    <mergeCell ref="AA56:AG56"/>
    <mergeCell ref="W57:Z57"/>
    <mergeCell ref="AA57:AG57"/>
    <mergeCell ref="W58:AA59"/>
    <mergeCell ref="AB58:AG58"/>
    <mergeCell ref="AB59:AD59"/>
    <mergeCell ref="AE59:AG59"/>
    <mergeCell ref="W60:AA60"/>
    <mergeCell ref="AB60:AD60"/>
    <mergeCell ref="AE60:AG60"/>
    <mergeCell ref="W61:AA61"/>
    <mergeCell ref="AB61:AD61"/>
    <mergeCell ref="AE61:AG61"/>
    <mergeCell ref="W62:AA62"/>
    <mergeCell ref="AB62:AD62"/>
    <mergeCell ref="AE62:AG62"/>
    <mergeCell ref="W63:AA63"/>
    <mergeCell ref="AB63:AD63"/>
    <mergeCell ref="AE63:AG63"/>
    <mergeCell ref="W64:AA64"/>
    <mergeCell ref="AB64:AD64"/>
    <mergeCell ref="AE64:AG64"/>
    <mergeCell ref="W65:AA65"/>
    <mergeCell ref="AB65:AD65"/>
    <mergeCell ref="AE65:AG65"/>
    <mergeCell ref="W66:AA66"/>
    <mergeCell ref="AB66:AD66"/>
    <mergeCell ref="AE66:AG66"/>
    <mergeCell ref="W67:AA67"/>
    <mergeCell ref="AB67:AD67"/>
    <mergeCell ref="AE67:AG67"/>
    <mergeCell ref="W68:AA68"/>
    <mergeCell ref="AB68:AD68"/>
    <mergeCell ref="AE68:AG68"/>
    <mergeCell ref="W69:AA69"/>
    <mergeCell ref="AB69:AD69"/>
    <mergeCell ref="AE69:AG69"/>
    <mergeCell ref="W70:AA70"/>
    <mergeCell ref="AB70:AD70"/>
    <mergeCell ref="AE70:AG70"/>
    <mergeCell ref="W71:AG71"/>
    <mergeCell ref="W72:AB72"/>
    <mergeCell ref="AC72:AD73"/>
    <mergeCell ref="AE72:AG73"/>
    <mergeCell ref="W73:X73"/>
    <mergeCell ref="Y73:Z73"/>
    <mergeCell ref="AA73:AB73"/>
    <mergeCell ref="W74:X74"/>
    <mergeCell ref="Y74:Z74"/>
    <mergeCell ref="AA74:AB74"/>
    <mergeCell ref="AC74:AD74"/>
    <mergeCell ref="AE74:AF74"/>
    <mergeCell ref="W75:AG75"/>
    <mergeCell ref="W76:AG76"/>
    <mergeCell ref="W77:AG77"/>
    <mergeCell ref="W78:AG78"/>
    <mergeCell ref="W79:AG79"/>
    <mergeCell ref="W80:AG80"/>
    <mergeCell ref="W81:Z81"/>
    <mergeCell ref="W83:Y83"/>
    <mergeCell ref="AA83:AC83"/>
    <mergeCell ref="AE83:AG83"/>
    <mergeCell ref="W84:Z84"/>
    <mergeCell ref="W85:AB85"/>
    <mergeCell ref="AF85:AG85"/>
    <mergeCell ref="AO44:AP44"/>
    <mergeCell ref="AQ44:AR44"/>
    <mergeCell ref="AO45:AP45"/>
    <mergeCell ref="AQ45:AR45"/>
    <mergeCell ref="AO46:AR46"/>
    <mergeCell ref="AO47:AR47"/>
    <mergeCell ref="AO48:AR48"/>
    <mergeCell ref="AO49:AR49"/>
    <mergeCell ref="AO50:AR50"/>
    <mergeCell ref="AJ52:AM52"/>
    <mergeCell ref="AN52:AO52"/>
    <mergeCell ref="AH54:AK54"/>
    <mergeCell ref="AL54:AR54"/>
    <mergeCell ref="AH55:AK55"/>
    <mergeCell ref="AL55:AR55"/>
    <mergeCell ref="AH56:AK56"/>
    <mergeCell ref="AL56:AR56"/>
    <mergeCell ref="AH57:AK57"/>
    <mergeCell ref="AL57:AR57"/>
    <mergeCell ref="AH58:AL59"/>
    <mergeCell ref="AM58:AR58"/>
    <mergeCell ref="AM59:AO59"/>
    <mergeCell ref="AP59:AR59"/>
    <mergeCell ref="AH60:AL60"/>
    <mergeCell ref="AM60:AO60"/>
    <mergeCell ref="AP60:AR60"/>
    <mergeCell ref="AH61:AL61"/>
    <mergeCell ref="AM61:AO61"/>
    <mergeCell ref="AP61:AR61"/>
    <mergeCell ref="AH62:AL62"/>
    <mergeCell ref="AM62:AO62"/>
    <mergeCell ref="AP62:AR62"/>
    <mergeCell ref="AH63:AL63"/>
    <mergeCell ref="AM63:AO63"/>
    <mergeCell ref="AP63:AR63"/>
    <mergeCell ref="AH64:AL64"/>
    <mergeCell ref="AM64:AO64"/>
    <mergeCell ref="AP64:AR64"/>
    <mergeCell ref="AH65:AL65"/>
    <mergeCell ref="AM65:AO65"/>
    <mergeCell ref="AP65:AR65"/>
    <mergeCell ref="AH66:AL66"/>
    <mergeCell ref="AM66:AO66"/>
    <mergeCell ref="AP66:AR66"/>
    <mergeCell ref="AH67:AL67"/>
    <mergeCell ref="AM67:AO67"/>
    <mergeCell ref="AP67:AR67"/>
    <mergeCell ref="AH68:AL68"/>
    <mergeCell ref="AM68:AO68"/>
    <mergeCell ref="AP68:AR68"/>
    <mergeCell ref="AH69:AL69"/>
    <mergeCell ref="AM69:AO69"/>
    <mergeCell ref="AP69:AR69"/>
    <mergeCell ref="AH70:AL70"/>
    <mergeCell ref="AM70:AO70"/>
    <mergeCell ref="AP70:AR70"/>
    <mergeCell ref="AH71:AR71"/>
    <mergeCell ref="AH72:AM72"/>
    <mergeCell ref="AN72:AO73"/>
    <mergeCell ref="AP72:AR73"/>
    <mergeCell ref="AH73:AI73"/>
    <mergeCell ref="AJ73:AK73"/>
    <mergeCell ref="AL73:AM73"/>
    <mergeCell ref="AH74:AI74"/>
    <mergeCell ref="AJ74:AK74"/>
    <mergeCell ref="AL74:AM74"/>
    <mergeCell ref="AN74:AO74"/>
    <mergeCell ref="AP74:AQ74"/>
    <mergeCell ref="AH75:AR75"/>
    <mergeCell ref="AH76:AR76"/>
    <mergeCell ref="AH77:AR77"/>
    <mergeCell ref="AH78:AR78"/>
    <mergeCell ref="AH79:AR79"/>
    <mergeCell ref="AH80:AR80"/>
    <mergeCell ref="AH81:AK81"/>
    <mergeCell ref="AH83:AJ83"/>
    <mergeCell ref="AL83:AN83"/>
    <mergeCell ref="AP83:AR83"/>
    <mergeCell ref="AH84:AK84"/>
    <mergeCell ref="AH85:AM85"/>
    <mergeCell ref="AQ85:AR85"/>
    <mergeCell ref="H255:I255"/>
    <mergeCell ref="J255:K255"/>
    <mergeCell ref="S255:T255"/>
    <mergeCell ref="U255:V255"/>
    <mergeCell ref="H256:I256"/>
    <mergeCell ref="J256:K256"/>
    <mergeCell ref="S256:T256"/>
    <mergeCell ref="U256:V256"/>
    <mergeCell ref="H257:K257"/>
    <mergeCell ref="S257:V257"/>
    <mergeCell ref="T190:V190"/>
    <mergeCell ref="Q190:S190"/>
    <mergeCell ref="T239:V239"/>
    <mergeCell ref="L236:P236"/>
    <mergeCell ref="Q236:S236"/>
    <mergeCell ref="F152:H152"/>
    <mergeCell ref="I152:K152"/>
    <mergeCell ref="H129:I129"/>
    <mergeCell ref="J129:K129"/>
    <mergeCell ref="H130:I130"/>
    <mergeCell ref="J130:K130"/>
    <mergeCell ref="H131:K131"/>
    <mergeCell ref="H132:K132"/>
    <mergeCell ref="H133:K133"/>
    <mergeCell ref="H258:K258"/>
    <mergeCell ref="S258:V258"/>
    <mergeCell ref="H259:K259"/>
    <mergeCell ref="S259:V259"/>
    <mergeCell ref="H260:K260"/>
    <mergeCell ref="S260:V260"/>
    <mergeCell ref="H261:K261"/>
    <mergeCell ref="S261:V261"/>
    <mergeCell ref="C263:F263"/>
    <mergeCell ref="G263:H263"/>
    <mergeCell ref="N263:Q263"/>
    <mergeCell ref="R263:S263"/>
    <mergeCell ref="A265:D265"/>
    <mergeCell ref="E265:K265"/>
    <mergeCell ref="L265:O265"/>
    <mergeCell ref="P265:V265"/>
    <mergeCell ref="A266:D266"/>
    <mergeCell ref="E266:K266"/>
    <mergeCell ref="L266:O266"/>
    <mergeCell ref="P266:V266"/>
    <mergeCell ref="A267:D267"/>
    <mergeCell ref="E267:K267"/>
    <mergeCell ref="L267:O267"/>
    <mergeCell ref="P267:V267"/>
    <mergeCell ref="A268:D268"/>
    <mergeCell ref="E268:K268"/>
    <mergeCell ref="L268:O268"/>
    <mergeCell ref="P268:V268"/>
    <mergeCell ref="A269:E270"/>
    <mergeCell ref="F269:K269"/>
    <mergeCell ref="L269:P270"/>
    <mergeCell ref="Q269:V269"/>
    <mergeCell ref="F270:H270"/>
    <mergeCell ref="I270:K270"/>
    <mergeCell ref="Q270:S270"/>
    <mergeCell ref="T270:V270"/>
    <mergeCell ref="A271:E271"/>
    <mergeCell ref="F271:H271"/>
    <mergeCell ref="I271:K271"/>
    <mergeCell ref="L271:P271"/>
    <mergeCell ref="Q271:S271"/>
    <mergeCell ref="T271:V271"/>
    <mergeCell ref="A272:E272"/>
    <mergeCell ref="F272:H272"/>
    <mergeCell ref="I272:K272"/>
    <mergeCell ref="L272:P272"/>
    <mergeCell ref="Q272:S272"/>
    <mergeCell ref="T272:V272"/>
    <mergeCell ref="A273:E273"/>
    <mergeCell ref="F273:H273"/>
    <mergeCell ref="I273:K273"/>
    <mergeCell ref="L273:P273"/>
    <mergeCell ref="Q273:S273"/>
    <mergeCell ref="T273:V273"/>
    <mergeCell ref="A274:E274"/>
    <mergeCell ref="F274:H274"/>
    <mergeCell ref="I274:K274"/>
    <mergeCell ref="L274:P274"/>
    <mergeCell ref="Q274:S274"/>
    <mergeCell ref="T274:V274"/>
    <mergeCell ref="A275:E275"/>
    <mergeCell ref="F275:H275"/>
    <mergeCell ref="I275:K275"/>
    <mergeCell ref="L275:P275"/>
    <mergeCell ref="Q275:S275"/>
    <mergeCell ref="T275:V275"/>
    <mergeCell ref="A276:E276"/>
    <mergeCell ref="F276:H276"/>
    <mergeCell ref="I276:K276"/>
    <mergeCell ref="L276:P276"/>
    <mergeCell ref="Q276:S276"/>
    <mergeCell ref="T276:V276"/>
    <mergeCell ref="A277:E277"/>
    <mergeCell ref="F277:H277"/>
    <mergeCell ref="I277:K277"/>
    <mergeCell ref="L277:P277"/>
    <mergeCell ref="Q277:S277"/>
    <mergeCell ref="T277:V277"/>
    <mergeCell ref="A278:E278"/>
    <mergeCell ref="F278:H278"/>
    <mergeCell ref="I278:K278"/>
    <mergeCell ref="L278:P278"/>
    <mergeCell ref="Q278:S278"/>
    <mergeCell ref="T278:V278"/>
    <mergeCell ref="A279:E279"/>
    <mergeCell ref="F279:H279"/>
    <mergeCell ref="I279:K279"/>
    <mergeCell ref="L279:P279"/>
    <mergeCell ref="Q279:S279"/>
    <mergeCell ref="T279:V279"/>
    <mergeCell ref="A280:E280"/>
    <mergeCell ref="F280:H280"/>
    <mergeCell ref="I280:K280"/>
    <mergeCell ref="L280:P280"/>
    <mergeCell ref="Q280:S280"/>
    <mergeCell ref="T280:V280"/>
    <mergeCell ref="A281:E281"/>
    <mergeCell ref="F281:H281"/>
    <mergeCell ref="I281:K281"/>
    <mergeCell ref="L281:P281"/>
    <mergeCell ref="Q281:S281"/>
    <mergeCell ref="T281:V281"/>
    <mergeCell ref="A282:E282"/>
    <mergeCell ref="F282:H282"/>
    <mergeCell ref="I282:K282"/>
    <mergeCell ref="L282:P282"/>
    <mergeCell ref="Q282:S282"/>
    <mergeCell ref="T282:V282"/>
    <mergeCell ref="A283:E283"/>
    <mergeCell ref="F283:H283"/>
    <mergeCell ref="I283:K283"/>
    <mergeCell ref="L283:P283"/>
    <mergeCell ref="Q283:S283"/>
    <mergeCell ref="T283:V283"/>
    <mergeCell ref="A284:K284"/>
    <mergeCell ref="L284:V284"/>
    <mergeCell ref="A285:F285"/>
    <mergeCell ref="G285:H286"/>
    <mergeCell ref="I285:K286"/>
    <mergeCell ref="L285:Q285"/>
    <mergeCell ref="R285:S286"/>
    <mergeCell ref="T285:V286"/>
    <mergeCell ref="A286:B286"/>
    <mergeCell ref="C286:D286"/>
    <mergeCell ref="E286:F286"/>
    <mergeCell ref="L286:M286"/>
    <mergeCell ref="N286:O286"/>
    <mergeCell ref="P286:Q286"/>
    <mergeCell ref="A287:B287"/>
    <mergeCell ref="C287:D287"/>
    <mergeCell ref="E287:F287"/>
    <mergeCell ref="G287:H287"/>
    <mergeCell ref="I287:J287"/>
    <mergeCell ref="L287:M287"/>
    <mergeCell ref="N287:O287"/>
    <mergeCell ref="P287:Q287"/>
    <mergeCell ref="R287:S287"/>
    <mergeCell ref="T287:U287"/>
    <mergeCell ref="A288:K288"/>
    <mergeCell ref="L288:V288"/>
    <mergeCell ref="A289:K289"/>
    <mergeCell ref="L289:V289"/>
    <mergeCell ref="A290:K290"/>
    <mergeCell ref="L290:V290"/>
    <mergeCell ref="A291:K291"/>
    <mergeCell ref="L291:V291"/>
    <mergeCell ref="A292:K292"/>
    <mergeCell ref="L292:V292"/>
    <mergeCell ref="A293:K293"/>
    <mergeCell ref="L293:V293"/>
    <mergeCell ref="A294:D294"/>
    <mergeCell ref="L294:O294"/>
    <mergeCell ref="A296:C296"/>
    <mergeCell ref="E296:G296"/>
    <mergeCell ref="I296:K296"/>
    <mergeCell ref="L296:N296"/>
    <mergeCell ref="P296:R296"/>
    <mergeCell ref="T296:V296"/>
    <mergeCell ref="A297:D297"/>
    <mergeCell ref="L297:O297"/>
    <mergeCell ref="A298:F298"/>
    <mergeCell ref="J298:K298"/>
    <mergeCell ref="L298:Q298"/>
    <mergeCell ref="U298:V298"/>
    <mergeCell ref="H299:I299"/>
    <mergeCell ref="J299:K299"/>
    <mergeCell ref="S299:T299"/>
    <mergeCell ref="U299:V299"/>
    <mergeCell ref="H300:I300"/>
    <mergeCell ref="J300:K300"/>
    <mergeCell ref="S300:T300"/>
    <mergeCell ref="U300:V300"/>
    <mergeCell ref="H301:K301"/>
    <mergeCell ref="S301:V301"/>
    <mergeCell ref="H302:K302"/>
    <mergeCell ref="S302:V302"/>
    <mergeCell ref="H303:K303"/>
    <mergeCell ref="S303:V303"/>
    <mergeCell ref="H304:K304"/>
    <mergeCell ref="S304:V304"/>
    <mergeCell ref="H305:K305"/>
    <mergeCell ref="S305:V305"/>
    <mergeCell ref="C307:F307"/>
    <mergeCell ref="G307:H307"/>
    <mergeCell ref="N307:Q307"/>
    <mergeCell ref="R307:S307"/>
    <mergeCell ref="A309:D309"/>
    <mergeCell ref="E309:K309"/>
    <mergeCell ref="L309:O309"/>
    <mergeCell ref="P309:V309"/>
    <mergeCell ref="A310:D310"/>
    <mergeCell ref="E310:K310"/>
    <mergeCell ref="L310:O310"/>
    <mergeCell ref="P310:V310"/>
    <mergeCell ref="A311:D311"/>
    <mergeCell ref="E311:K311"/>
    <mergeCell ref="L311:O311"/>
    <mergeCell ref="P311:V311"/>
    <mergeCell ref="A312:D312"/>
    <mergeCell ref="E312:K312"/>
    <mergeCell ref="L312:O312"/>
    <mergeCell ref="P312:V312"/>
    <mergeCell ref="A313:E314"/>
    <mergeCell ref="F313:K313"/>
    <mergeCell ref="L313:P314"/>
    <mergeCell ref="Q313:V313"/>
    <mergeCell ref="F314:H314"/>
    <mergeCell ref="I314:K314"/>
    <mergeCell ref="Q314:S314"/>
    <mergeCell ref="T314:V314"/>
    <mergeCell ref="A315:E315"/>
    <mergeCell ref="F315:H315"/>
    <mergeCell ref="I315:K315"/>
    <mergeCell ref="L315:P315"/>
    <mergeCell ref="Q315:S315"/>
    <mergeCell ref="T315:V315"/>
    <mergeCell ref="A316:E316"/>
    <mergeCell ref="F316:H316"/>
    <mergeCell ref="I316:K316"/>
    <mergeCell ref="L316:P316"/>
    <mergeCell ref="Q316:S316"/>
    <mergeCell ref="T316:V316"/>
    <mergeCell ref="A317:E317"/>
    <mergeCell ref="F317:H317"/>
    <mergeCell ref="I317:K317"/>
    <mergeCell ref="L317:P317"/>
    <mergeCell ref="Q317:S317"/>
    <mergeCell ref="T317:V317"/>
    <mergeCell ref="A318:E318"/>
    <mergeCell ref="F318:H318"/>
    <mergeCell ref="I318:K318"/>
    <mergeCell ref="L318:P318"/>
    <mergeCell ref="Q318:S318"/>
    <mergeCell ref="T318:V318"/>
    <mergeCell ref="A319:E319"/>
    <mergeCell ref="F319:H319"/>
    <mergeCell ref="I319:K319"/>
    <mergeCell ref="L319:P319"/>
    <mergeCell ref="Q319:S319"/>
    <mergeCell ref="T319:V319"/>
    <mergeCell ref="A320:E320"/>
    <mergeCell ref="F320:H320"/>
    <mergeCell ref="I320:K320"/>
    <mergeCell ref="L320:P320"/>
    <mergeCell ref="Q320:S320"/>
    <mergeCell ref="T320:V320"/>
    <mergeCell ref="A321:E321"/>
    <mergeCell ref="F321:H321"/>
    <mergeCell ref="I321:K321"/>
    <mergeCell ref="L321:P321"/>
    <mergeCell ref="Q321:S321"/>
    <mergeCell ref="T321:V321"/>
    <mergeCell ref="A322:E322"/>
    <mergeCell ref="F322:H322"/>
    <mergeCell ref="I322:K322"/>
    <mergeCell ref="L322:P322"/>
    <mergeCell ref="Q322:S322"/>
    <mergeCell ref="T322:V322"/>
    <mergeCell ref="A323:E323"/>
    <mergeCell ref="F323:H323"/>
    <mergeCell ref="I323:K323"/>
    <mergeCell ref="L323:P323"/>
    <mergeCell ref="Q323:S323"/>
    <mergeCell ref="T323:V323"/>
    <mergeCell ref="A324:E324"/>
    <mergeCell ref="F324:H324"/>
    <mergeCell ref="I324:K324"/>
    <mergeCell ref="L324:P324"/>
    <mergeCell ref="Q324:S324"/>
    <mergeCell ref="T324:V324"/>
    <mergeCell ref="A325:E325"/>
    <mergeCell ref="F325:H325"/>
    <mergeCell ref="I325:K325"/>
    <mergeCell ref="L325:P325"/>
    <mergeCell ref="Q325:S325"/>
    <mergeCell ref="T325:V325"/>
    <mergeCell ref="A326:E326"/>
    <mergeCell ref="F326:H326"/>
    <mergeCell ref="I326:K326"/>
    <mergeCell ref="L326:P326"/>
    <mergeCell ref="Q326:S326"/>
    <mergeCell ref="T326:V326"/>
    <mergeCell ref="A327:K327"/>
    <mergeCell ref="L327:V327"/>
    <mergeCell ref="A328:F328"/>
    <mergeCell ref="G328:H329"/>
    <mergeCell ref="I328:K329"/>
    <mergeCell ref="L328:Q328"/>
    <mergeCell ref="R328:S329"/>
    <mergeCell ref="T328:V329"/>
    <mergeCell ref="A329:B329"/>
    <mergeCell ref="C329:D329"/>
    <mergeCell ref="E329:F329"/>
    <mergeCell ref="L329:M329"/>
    <mergeCell ref="N329:O329"/>
    <mergeCell ref="P329:Q329"/>
    <mergeCell ref="A330:B330"/>
    <mergeCell ref="C330:D330"/>
    <mergeCell ref="E330:F330"/>
    <mergeCell ref="G330:H330"/>
    <mergeCell ref="I330:J330"/>
    <mergeCell ref="L330:M330"/>
    <mergeCell ref="N330:O330"/>
    <mergeCell ref="P330:Q330"/>
    <mergeCell ref="R330:S330"/>
    <mergeCell ref="T330:U330"/>
    <mergeCell ref="A331:K331"/>
    <mergeCell ref="L331:V331"/>
    <mergeCell ref="A332:K332"/>
    <mergeCell ref="L332:V332"/>
    <mergeCell ref="A333:K333"/>
    <mergeCell ref="L333:V333"/>
    <mergeCell ref="A334:K334"/>
    <mergeCell ref="L334:V334"/>
    <mergeCell ref="A335:K335"/>
    <mergeCell ref="L335:V335"/>
    <mergeCell ref="A336:K336"/>
    <mergeCell ref="L336:V336"/>
    <mergeCell ref="A337:D337"/>
    <mergeCell ref="L337:O337"/>
    <mergeCell ref="A339:C339"/>
    <mergeCell ref="E339:G339"/>
    <mergeCell ref="I339:K339"/>
    <mergeCell ref="L339:N339"/>
    <mergeCell ref="P339:R339"/>
    <mergeCell ref="T339:V339"/>
    <mergeCell ref="A340:D340"/>
    <mergeCell ref="L340:O340"/>
    <mergeCell ref="A341:F341"/>
    <mergeCell ref="J341:K341"/>
    <mergeCell ref="L341:Q341"/>
    <mergeCell ref="U341:V341"/>
    <mergeCell ref="AZ44:BA44"/>
    <mergeCell ref="BB44:BC44"/>
    <mergeCell ref="AZ45:BA45"/>
    <mergeCell ref="BB45:BC45"/>
    <mergeCell ref="AZ46:BC46"/>
    <mergeCell ref="AZ47:BC47"/>
    <mergeCell ref="AZ48:BC48"/>
    <mergeCell ref="AZ49:BC49"/>
    <mergeCell ref="AZ50:BC50"/>
    <mergeCell ref="AU52:AX52"/>
    <mergeCell ref="AY52:AZ52"/>
    <mergeCell ref="AS54:AV54"/>
    <mergeCell ref="AW54:BC54"/>
    <mergeCell ref="AS55:AV55"/>
    <mergeCell ref="AW55:BC55"/>
    <mergeCell ref="AS56:AV56"/>
    <mergeCell ref="AW56:BC56"/>
    <mergeCell ref="AS57:AV57"/>
    <mergeCell ref="AW57:BC57"/>
    <mergeCell ref="AS58:AW59"/>
    <mergeCell ref="AX58:BC58"/>
    <mergeCell ref="AX59:AZ59"/>
    <mergeCell ref="BA59:BC59"/>
    <mergeCell ref="AS60:AW60"/>
    <mergeCell ref="AX60:AZ60"/>
    <mergeCell ref="BA60:BC60"/>
    <mergeCell ref="AS61:AW61"/>
    <mergeCell ref="AX61:AZ61"/>
    <mergeCell ref="BA61:BC61"/>
    <mergeCell ref="AS62:AW62"/>
    <mergeCell ref="AX62:AZ62"/>
    <mergeCell ref="BA62:BC62"/>
    <mergeCell ref="AS63:AW63"/>
    <mergeCell ref="AX63:AZ63"/>
    <mergeCell ref="BA63:BC63"/>
    <mergeCell ref="AS64:AW64"/>
    <mergeCell ref="AX64:AZ64"/>
    <mergeCell ref="BA64:BC64"/>
    <mergeCell ref="AS65:AW65"/>
    <mergeCell ref="AX65:AZ65"/>
    <mergeCell ref="BA65:BC65"/>
    <mergeCell ref="AS66:AW66"/>
    <mergeCell ref="AX66:AZ66"/>
    <mergeCell ref="BA66:BC66"/>
    <mergeCell ref="AS67:AW67"/>
    <mergeCell ref="AX67:AZ67"/>
    <mergeCell ref="BA67:BC67"/>
    <mergeCell ref="AS68:AW68"/>
    <mergeCell ref="AX68:AZ68"/>
    <mergeCell ref="BA68:BC68"/>
    <mergeCell ref="AS69:AW69"/>
    <mergeCell ref="AX69:AZ69"/>
    <mergeCell ref="BA69:BC69"/>
    <mergeCell ref="AS70:AW70"/>
    <mergeCell ref="AX70:AZ70"/>
    <mergeCell ref="BA70:BC70"/>
    <mergeCell ref="AS71:BC71"/>
    <mergeCell ref="AS72:AX72"/>
    <mergeCell ref="AY72:AZ73"/>
    <mergeCell ref="BA72:BC73"/>
    <mergeCell ref="AS73:AT73"/>
    <mergeCell ref="AU73:AV73"/>
    <mergeCell ref="AW73:AX73"/>
    <mergeCell ref="AS74:AT74"/>
    <mergeCell ref="AU74:AV74"/>
    <mergeCell ref="AW74:AX74"/>
    <mergeCell ref="AY74:AZ74"/>
    <mergeCell ref="BA74:BB74"/>
    <mergeCell ref="AS75:BC75"/>
    <mergeCell ref="AS76:BC76"/>
    <mergeCell ref="AS77:BC77"/>
    <mergeCell ref="AS78:BC78"/>
    <mergeCell ref="AS79:BC79"/>
    <mergeCell ref="AS80:BC80"/>
    <mergeCell ref="AS81:AV81"/>
    <mergeCell ref="AS83:AU83"/>
    <mergeCell ref="AW83:AY83"/>
    <mergeCell ref="BA83:BC83"/>
    <mergeCell ref="AS84:AV84"/>
    <mergeCell ref="AS85:AX85"/>
    <mergeCell ref="BB85:BC85"/>
    <mergeCell ref="AZ86:BA86"/>
    <mergeCell ref="BB86:BC86"/>
    <mergeCell ref="AZ87:BA87"/>
    <mergeCell ref="BB87:BC87"/>
    <mergeCell ref="AZ88:BC88"/>
    <mergeCell ref="AZ89:BC89"/>
    <mergeCell ref="AZ90:BC90"/>
    <mergeCell ref="AZ91:BC91"/>
    <mergeCell ref="AZ92:BC92"/>
    <mergeCell ref="AU94:AX94"/>
    <mergeCell ref="AY94:AZ94"/>
    <mergeCell ref="AS96:AV96"/>
    <mergeCell ref="AW96:BC96"/>
    <mergeCell ref="AS97:AV97"/>
    <mergeCell ref="AW97:BC97"/>
    <mergeCell ref="AS98:AV98"/>
    <mergeCell ref="AW98:BC98"/>
    <mergeCell ref="AS99:AV99"/>
    <mergeCell ref="AW99:BC99"/>
    <mergeCell ref="AS100:AW101"/>
    <mergeCell ref="AX100:BC100"/>
    <mergeCell ref="AX101:AZ101"/>
    <mergeCell ref="BA101:BC101"/>
    <mergeCell ref="AS102:AW102"/>
    <mergeCell ref="AX102:AZ102"/>
    <mergeCell ref="BA102:BC102"/>
    <mergeCell ref="AS103:AW103"/>
    <mergeCell ref="AX103:AZ103"/>
    <mergeCell ref="BA103:BC103"/>
    <mergeCell ref="AS104:AW104"/>
    <mergeCell ref="AX104:AZ104"/>
    <mergeCell ref="BA104:BC104"/>
    <mergeCell ref="AS105:AW105"/>
    <mergeCell ref="AX105:AZ105"/>
    <mergeCell ref="BA105:BC105"/>
    <mergeCell ref="AS106:AW106"/>
    <mergeCell ref="AX106:AZ106"/>
    <mergeCell ref="BA106:BC106"/>
    <mergeCell ref="AS107:AW107"/>
    <mergeCell ref="AX107:AZ107"/>
    <mergeCell ref="BA107:BC107"/>
    <mergeCell ref="AS108:AW108"/>
    <mergeCell ref="AX108:AZ108"/>
    <mergeCell ref="BA108:BC108"/>
    <mergeCell ref="AS109:AW109"/>
    <mergeCell ref="AX109:AZ109"/>
    <mergeCell ref="BA109:BC109"/>
    <mergeCell ref="AS110:AW110"/>
    <mergeCell ref="AX110:AZ110"/>
    <mergeCell ref="BA110:BC110"/>
    <mergeCell ref="AS111:AW111"/>
    <mergeCell ref="AX111:AZ111"/>
    <mergeCell ref="BA111:BC111"/>
    <mergeCell ref="AS112:AW112"/>
    <mergeCell ref="AX112:AZ112"/>
    <mergeCell ref="BA112:BC112"/>
    <mergeCell ref="AS113:AW113"/>
    <mergeCell ref="AX113:AZ113"/>
    <mergeCell ref="BA113:BC113"/>
    <mergeCell ref="AS123:BC123"/>
    <mergeCell ref="AS124:AV124"/>
    <mergeCell ref="AS126:AU126"/>
    <mergeCell ref="AW126:AY126"/>
    <mergeCell ref="BA126:BC126"/>
    <mergeCell ref="AS127:AV127"/>
    <mergeCell ref="AS128:AX128"/>
    <mergeCell ref="BB128:BC128"/>
    <mergeCell ref="AS114:BC114"/>
    <mergeCell ref="AS115:AX115"/>
    <mergeCell ref="AY115:AZ116"/>
    <mergeCell ref="BA115:BC116"/>
    <mergeCell ref="AS116:AT116"/>
    <mergeCell ref="AU116:AV116"/>
    <mergeCell ref="AW116:AX116"/>
    <mergeCell ref="AS117:AT117"/>
    <mergeCell ref="AU117:AV117"/>
    <mergeCell ref="AW117:AX117"/>
    <mergeCell ref="AY117:AZ117"/>
    <mergeCell ref="BA117:BB117"/>
    <mergeCell ref="AS118:BC118"/>
    <mergeCell ref="AS119:BC119"/>
    <mergeCell ref="AS120:BC120"/>
    <mergeCell ref="AS121:BC121"/>
    <mergeCell ref="AS122:BC122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65"/>
  <sheetViews>
    <sheetView view="pageLayout" topLeftCell="A219" workbookViewId="0">
      <selection activeCell="G240" sqref="G240:H240"/>
    </sheetView>
  </sheetViews>
  <sheetFormatPr defaultRowHeight="15" x14ac:dyDescent="0.25"/>
  <cols>
    <col min="8" max="8" width="8.7109375" customWidth="1"/>
    <col min="11" max="11" width="7.7109375" customWidth="1"/>
    <col min="12" max="18" width="9.140625" style="9"/>
    <col min="19" max="19" width="8.28515625" style="9" customWidth="1"/>
    <col min="20" max="21" width="9.140625" style="9"/>
    <col min="22" max="22" width="8.140625" style="9" customWidth="1"/>
  </cols>
  <sheetData>
    <row r="1" spans="1:22" ht="12.75" customHeight="1" x14ac:dyDescent="0.25">
      <c r="A1" s="6"/>
      <c r="G1" s="1"/>
      <c r="H1" s="103"/>
      <c r="I1" s="103"/>
      <c r="J1" s="103" t="s">
        <v>0</v>
      </c>
      <c r="K1" s="103"/>
      <c r="R1" s="11"/>
      <c r="S1" s="103"/>
      <c r="T1" s="103"/>
      <c r="U1" s="103" t="s">
        <v>0</v>
      </c>
      <c r="V1" s="103"/>
    </row>
    <row r="2" spans="1:22" ht="12.75" customHeight="1" x14ac:dyDescent="0.25">
      <c r="H2" s="103"/>
      <c r="I2" s="103"/>
      <c r="J2" s="103" t="s">
        <v>632</v>
      </c>
      <c r="K2" s="103"/>
      <c r="S2" s="103"/>
      <c r="T2" s="103"/>
      <c r="U2" s="103" t="s">
        <v>632</v>
      </c>
      <c r="V2" s="103"/>
    </row>
    <row r="3" spans="1:22" ht="17.25" customHeight="1" x14ac:dyDescent="0.25">
      <c r="G3" s="3"/>
      <c r="H3" s="104" t="s">
        <v>633</v>
      </c>
      <c r="I3" s="104"/>
      <c r="J3" s="104"/>
      <c r="K3" s="104"/>
      <c r="R3" s="12"/>
      <c r="S3" s="104" t="s">
        <v>633</v>
      </c>
      <c r="T3" s="104"/>
      <c r="U3" s="104"/>
      <c r="V3" s="104"/>
    </row>
    <row r="4" spans="1:22" ht="21.75" customHeight="1" x14ac:dyDescent="0.25">
      <c r="G4" s="3"/>
      <c r="H4" s="94" t="s">
        <v>1</v>
      </c>
      <c r="I4" s="94"/>
      <c r="J4" s="94"/>
      <c r="K4" s="94"/>
      <c r="R4" s="12"/>
      <c r="S4" s="94" t="s">
        <v>1</v>
      </c>
      <c r="T4" s="94"/>
      <c r="U4" s="94"/>
      <c r="V4" s="94"/>
    </row>
    <row r="5" spans="1:22" ht="19.5" customHeight="1" x14ac:dyDescent="0.25">
      <c r="G5" s="3"/>
      <c r="H5" s="94" t="s">
        <v>2</v>
      </c>
      <c r="I5" s="94"/>
      <c r="J5" s="94"/>
      <c r="K5" s="94"/>
      <c r="R5" s="12"/>
      <c r="S5" s="94" t="s">
        <v>2</v>
      </c>
      <c r="T5" s="94"/>
      <c r="U5" s="94"/>
      <c r="V5" s="94"/>
    </row>
    <row r="6" spans="1:22" ht="21" customHeight="1" x14ac:dyDescent="0.25">
      <c r="G6" s="3"/>
      <c r="H6" s="94" t="s">
        <v>3</v>
      </c>
      <c r="I6" s="94"/>
      <c r="J6" s="94"/>
      <c r="K6" s="94"/>
      <c r="R6" s="12"/>
      <c r="S6" s="94" t="s">
        <v>3</v>
      </c>
      <c r="T6" s="94"/>
      <c r="U6" s="94"/>
      <c r="V6" s="94"/>
    </row>
    <row r="7" spans="1:22" x14ac:dyDescent="0.25">
      <c r="H7" s="95" t="s">
        <v>36</v>
      </c>
      <c r="I7" s="95"/>
      <c r="J7" s="95"/>
      <c r="K7" s="95"/>
      <c r="S7" s="95" t="s">
        <v>36</v>
      </c>
      <c r="T7" s="95"/>
      <c r="U7" s="95"/>
      <c r="V7" s="95"/>
    </row>
    <row r="8" spans="1:22" ht="4.5" customHeight="1" x14ac:dyDescent="0.25"/>
    <row r="9" spans="1:22" x14ac:dyDescent="0.25">
      <c r="C9" s="96" t="s">
        <v>330</v>
      </c>
      <c r="D9" s="96"/>
      <c r="E9" s="96"/>
      <c r="F9" s="96"/>
      <c r="G9" s="97" t="s">
        <v>331</v>
      </c>
      <c r="H9" s="97"/>
      <c r="I9" s="27"/>
      <c r="N9" s="203" t="s">
        <v>330</v>
      </c>
      <c r="O9" s="203"/>
      <c r="P9" s="203"/>
      <c r="Q9" s="203"/>
      <c r="R9" s="204" t="s">
        <v>390</v>
      </c>
      <c r="S9" s="204"/>
      <c r="T9" s="33"/>
    </row>
    <row r="10" spans="1:22" ht="5.25" customHeight="1" x14ac:dyDescent="0.25"/>
    <row r="11" spans="1:22" x14ac:dyDescent="0.25">
      <c r="A11" s="66" t="s">
        <v>16</v>
      </c>
      <c r="B11" s="66"/>
      <c r="C11" s="66"/>
      <c r="D11" s="66"/>
      <c r="E11" s="98" t="s">
        <v>67</v>
      </c>
      <c r="F11" s="98"/>
      <c r="G11" s="98"/>
      <c r="H11" s="98"/>
      <c r="I11" s="98"/>
      <c r="J11" s="98"/>
      <c r="K11" s="98"/>
      <c r="L11" s="200" t="s">
        <v>16</v>
      </c>
      <c r="M11" s="200"/>
      <c r="N11" s="200"/>
      <c r="O11" s="200"/>
      <c r="P11" s="201" t="s">
        <v>67</v>
      </c>
      <c r="Q11" s="201"/>
      <c r="R11" s="201"/>
      <c r="S11" s="201"/>
      <c r="T11" s="201"/>
      <c r="U11" s="201"/>
      <c r="V11" s="201"/>
    </row>
    <row r="12" spans="1:22" ht="28.5" customHeight="1" x14ac:dyDescent="0.25">
      <c r="A12" s="99" t="s">
        <v>17</v>
      </c>
      <c r="B12" s="99"/>
      <c r="C12" s="99"/>
      <c r="D12" s="99"/>
      <c r="E12" s="100" t="s">
        <v>413</v>
      </c>
      <c r="F12" s="100"/>
      <c r="G12" s="100"/>
      <c r="H12" s="100"/>
      <c r="I12" s="100"/>
      <c r="J12" s="100"/>
      <c r="K12" s="100"/>
      <c r="L12" s="122" t="s">
        <v>17</v>
      </c>
      <c r="M12" s="122"/>
      <c r="N12" s="122"/>
      <c r="O12" s="122"/>
      <c r="P12" s="100" t="s">
        <v>413</v>
      </c>
      <c r="Q12" s="100"/>
      <c r="R12" s="100"/>
      <c r="S12" s="100"/>
      <c r="T12" s="100"/>
      <c r="U12" s="100"/>
      <c r="V12" s="100"/>
    </row>
    <row r="13" spans="1:22" x14ac:dyDescent="0.25">
      <c r="A13" s="66" t="s">
        <v>18</v>
      </c>
      <c r="B13" s="66"/>
      <c r="C13" s="66"/>
      <c r="D13" s="66"/>
      <c r="E13" s="67">
        <v>65</v>
      </c>
      <c r="F13" s="67"/>
      <c r="G13" s="67"/>
      <c r="H13" s="67"/>
      <c r="I13" s="67"/>
      <c r="J13" s="67"/>
      <c r="K13" s="67"/>
      <c r="L13" s="200" t="s">
        <v>18</v>
      </c>
      <c r="M13" s="200"/>
      <c r="N13" s="200"/>
      <c r="O13" s="200"/>
      <c r="P13" s="125">
        <v>65</v>
      </c>
      <c r="Q13" s="125"/>
      <c r="R13" s="125"/>
      <c r="S13" s="125"/>
      <c r="T13" s="125"/>
      <c r="U13" s="125"/>
      <c r="V13" s="125"/>
    </row>
    <row r="14" spans="1:22" x14ac:dyDescent="0.25">
      <c r="A14" s="66" t="s">
        <v>24</v>
      </c>
      <c r="B14" s="66"/>
      <c r="C14" s="66"/>
      <c r="D14" s="66"/>
      <c r="E14" s="67">
        <v>200</v>
      </c>
      <c r="F14" s="67"/>
      <c r="G14" s="67"/>
      <c r="H14" s="67"/>
      <c r="I14" s="67"/>
      <c r="J14" s="67"/>
      <c r="K14" s="67"/>
      <c r="L14" s="200" t="s">
        <v>24</v>
      </c>
      <c r="M14" s="200"/>
      <c r="N14" s="200"/>
      <c r="O14" s="200"/>
      <c r="P14" s="125">
        <v>250</v>
      </c>
      <c r="Q14" s="125"/>
      <c r="R14" s="125"/>
      <c r="S14" s="125"/>
      <c r="T14" s="125"/>
      <c r="U14" s="125"/>
      <c r="V14" s="125"/>
    </row>
    <row r="15" spans="1:22" x14ac:dyDescent="0.25">
      <c r="A15" s="110" t="s">
        <v>19</v>
      </c>
      <c r="B15" s="110"/>
      <c r="C15" s="110"/>
      <c r="D15" s="110"/>
      <c r="E15" s="110"/>
      <c r="F15" s="105" t="s">
        <v>20</v>
      </c>
      <c r="G15" s="105"/>
      <c r="H15" s="105"/>
      <c r="I15" s="105"/>
      <c r="J15" s="105"/>
      <c r="K15" s="105"/>
      <c r="L15" s="207" t="s">
        <v>19</v>
      </c>
      <c r="M15" s="207"/>
      <c r="N15" s="207"/>
      <c r="O15" s="207"/>
      <c r="P15" s="207"/>
      <c r="Q15" s="208" t="s">
        <v>20</v>
      </c>
      <c r="R15" s="208"/>
      <c r="S15" s="208"/>
      <c r="T15" s="208"/>
      <c r="U15" s="208"/>
      <c r="V15" s="208"/>
    </row>
    <row r="16" spans="1:22" x14ac:dyDescent="0.25">
      <c r="A16" s="110"/>
      <c r="B16" s="110"/>
      <c r="C16" s="110"/>
      <c r="D16" s="110"/>
      <c r="E16" s="110"/>
      <c r="F16" s="105" t="s">
        <v>21</v>
      </c>
      <c r="G16" s="105"/>
      <c r="H16" s="105"/>
      <c r="I16" s="105" t="s">
        <v>22</v>
      </c>
      <c r="J16" s="105"/>
      <c r="K16" s="105"/>
      <c r="L16" s="207"/>
      <c r="M16" s="207"/>
      <c r="N16" s="207"/>
      <c r="O16" s="207"/>
      <c r="P16" s="207"/>
      <c r="Q16" s="208" t="s">
        <v>21</v>
      </c>
      <c r="R16" s="208"/>
      <c r="S16" s="208"/>
      <c r="T16" s="208" t="s">
        <v>22</v>
      </c>
      <c r="U16" s="208"/>
      <c r="V16" s="208"/>
    </row>
    <row r="17" spans="1:22" x14ac:dyDescent="0.25">
      <c r="A17" s="109" t="s">
        <v>782</v>
      </c>
      <c r="B17" s="109"/>
      <c r="C17" s="109"/>
      <c r="D17" s="109"/>
      <c r="E17" s="109"/>
      <c r="F17" s="81">
        <f>I17*100/80</f>
        <v>64</v>
      </c>
      <c r="G17" s="83"/>
      <c r="H17" s="82"/>
      <c r="I17" s="81">
        <v>51.2</v>
      </c>
      <c r="J17" s="83"/>
      <c r="K17" s="82"/>
      <c r="L17" s="109" t="s">
        <v>782</v>
      </c>
      <c r="M17" s="109"/>
      <c r="N17" s="109"/>
      <c r="O17" s="109"/>
      <c r="P17" s="109"/>
      <c r="Q17" s="111">
        <f>F17*250/200</f>
        <v>80</v>
      </c>
      <c r="R17" s="113"/>
      <c r="S17" s="112"/>
      <c r="T17" s="111">
        <f>I17*250/200</f>
        <v>64</v>
      </c>
      <c r="U17" s="113"/>
      <c r="V17" s="112"/>
    </row>
    <row r="18" spans="1:22" x14ac:dyDescent="0.25">
      <c r="A18" s="109" t="s">
        <v>783</v>
      </c>
      <c r="B18" s="109"/>
      <c r="C18" s="109"/>
      <c r="D18" s="109"/>
      <c r="E18" s="109"/>
      <c r="F18" s="81">
        <f>I18*100/75</f>
        <v>48.666666666666664</v>
      </c>
      <c r="G18" s="83"/>
      <c r="H18" s="82"/>
      <c r="I18" s="81">
        <v>36.5</v>
      </c>
      <c r="J18" s="83"/>
      <c r="K18" s="82"/>
      <c r="L18" s="109" t="s">
        <v>783</v>
      </c>
      <c r="M18" s="109"/>
      <c r="N18" s="109"/>
      <c r="O18" s="109"/>
      <c r="P18" s="109"/>
      <c r="Q18" s="111">
        <f t="shared" ref="Q18:Q25" si="0">F18*250/200</f>
        <v>60.833333333333329</v>
      </c>
      <c r="R18" s="113"/>
      <c r="S18" s="112"/>
      <c r="T18" s="111">
        <f t="shared" ref="T18:T26" si="1">I18*250/200</f>
        <v>45.625</v>
      </c>
      <c r="U18" s="113"/>
      <c r="V18" s="112"/>
    </row>
    <row r="19" spans="1:22" x14ac:dyDescent="0.25">
      <c r="A19" s="109" t="s">
        <v>68</v>
      </c>
      <c r="B19" s="109"/>
      <c r="C19" s="109"/>
      <c r="D19" s="109"/>
      <c r="E19" s="109"/>
      <c r="F19" s="81">
        <f>I19*100/80</f>
        <v>10</v>
      </c>
      <c r="G19" s="83"/>
      <c r="H19" s="82"/>
      <c r="I19" s="81">
        <v>8</v>
      </c>
      <c r="J19" s="83"/>
      <c r="K19" s="82"/>
      <c r="L19" s="109" t="s">
        <v>68</v>
      </c>
      <c r="M19" s="109"/>
      <c r="N19" s="109"/>
      <c r="O19" s="109"/>
      <c r="P19" s="109"/>
      <c r="Q19" s="111">
        <f t="shared" si="0"/>
        <v>12.5</v>
      </c>
      <c r="R19" s="113"/>
      <c r="S19" s="112"/>
      <c r="T19" s="111">
        <f t="shared" si="1"/>
        <v>10</v>
      </c>
      <c r="U19" s="113"/>
      <c r="V19" s="112"/>
    </row>
    <row r="20" spans="1:22" x14ac:dyDescent="0.25">
      <c r="A20" s="109" t="s">
        <v>69</v>
      </c>
      <c r="B20" s="109"/>
      <c r="C20" s="109"/>
      <c r="D20" s="109"/>
      <c r="E20" s="109"/>
      <c r="F20" s="81">
        <v>10.6</v>
      </c>
      <c r="G20" s="83"/>
      <c r="H20" s="82"/>
      <c r="I20" s="81">
        <v>8.9</v>
      </c>
      <c r="J20" s="83"/>
      <c r="K20" s="82"/>
      <c r="L20" s="205" t="s">
        <v>69</v>
      </c>
      <c r="M20" s="205"/>
      <c r="N20" s="205"/>
      <c r="O20" s="205"/>
      <c r="P20" s="205"/>
      <c r="Q20" s="111">
        <f t="shared" si="0"/>
        <v>13.25</v>
      </c>
      <c r="R20" s="113"/>
      <c r="S20" s="112"/>
      <c r="T20" s="111">
        <f t="shared" si="1"/>
        <v>11.125</v>
      </c>
      <c r="U20" s="113"/>
      <c r="V20" s="112"/>
    </row>
    <row r="21" spans="1:22" x14ac:dyDescent="0.25">
      <c r="A21" s="109" t="s">
        <v>55</v>
      </c>
      <c r="B21" s="109"/>
      <c r="C21" s="109"/>
      <c r="D21" s="109"/>
      <c r="E21" s="109"/>
      <c r="F21" s="81">
        <v>2.4</v>
      </c>
      <c r="G21" s="83"/>
      <c r="H21" s="82"/>
      <c r="I21" s="81">
        <v>2.4</v>
      </c>
      <c r="J21" s="83"/>
      <c r="K21" s="82"/>
      <c r="L21" s="205" t="s">
        <v>55</v>
      </c>
      <c r="M21" s="205"/>
      <c r="N21" s="205"/>
      <c r="O21" s="205"/>
      <c r="P21" s="205"/>
      <c r="Q21" s="111">
        <f t="shared" si="0"/>
        <v>3</v>
      </c>
      <c r="R21" s="113"/>
      <c r="S21" s="112"/>
      <c r="T21" s="111">
        <f t="shared" si="1"/>
        <v>3</v>
      </c>
      <c r="U21" s="113"/>
      <c r="V21" s="112"/>
    </row>
    <row r="22" spans="1:22" x14ac:dyDescent="0.25">
      <c r="A22" s="85" t="s">
        <v>42</v>
      </c>
      <c r="B22" s="86"/>
      <c r="C22" s="86"/>
      <c r="D22" s="86"/>
      <c r="E22" s="87"/>
      <c r="F22" s="81">
        <v>1.3</v>
      </c>
      <c r="G22" s="83"/>
      <c r="H22" s="82"/>
      <c r="I22" s="81">
        <v>1.3</v>
      </c>
      <c r="J22" s="83"/>
      <c r="K22" s="82"/>
      <c r="L22" s="85" t="s">
        <v>42</v>
      </c>
      <c r="M22" s="86"/>
      <c r="N22" s="86"/>
      <c r="O22" s="86"/>
      <c r="P22" s="87"/>
      <c r="Q22" s="111">
        <f t="shared" ref="Q22" si="2">F22*250/200</f>
        <v>1.625</v>
      </c>
      <c r="R22" s="113"/>
      <c r="S22" s="112"/>
      <c r="T22" s="111">
        <f t="shared" ref="T22" si="3">I22*250/200</f>
        <v>1.625</v>
      </c>
      <c r="U22" s="113"/>
      <c r="V22" s="112"/>
    </row>
    <row r="23" spans="1:22" x14ac:dyDescent="0.25">
      <c r="A23" s="109" t="s">
        <v>70</v>
      </c>
      <c r="B23" s="109"/>
      <c r="C23" s="109"/>
      <c r="D23" s="109"/>
      <c r="E23" s="109"/>
      <c r="F23" s="81">
        <v>160</v>
      </c>
      <c r="G23" s="83"/>
      <c r="H23" s="82"/>
      <c r="I23" s="81">
        <v>160</v>
      </c>
      <c r="J23" s="83"/>
      <c r="K23" s="82"/>
      <c r="L23" s="205" t="s">
        <v>70</v>
      </c>
      <c r="M23" s="205"/>
      <c r="N23" s="205"/>
      <c r="O23" s="205"/>
      <c r="P23" s="205"/>
      <c r="Q23" s="111">
        <f t="shared" si="0"/>
        <v>200</v>
      </c>
      <c r="R23" s="113"/>
      <c r="S23" s="112"/>
      <c r="T23" s="111">
        <f t="shared" si="1"/>
        <v>200</v>
      </c>
      <c r="U23" s="113"/>
      <c r="V23" s="112"/>
    </row>
    <row r="24" spans="1:22" x14ac:dyDescent="0.25">
      <c r="A24" s="109" t="s">
        <v>71</v>
      </c>
      <c r="B24" s="109"/>
      <c r="C24" s="109"/>
      <c r="D24" s="109"/>
      <c r="E24" s="109"/>
      <c r="F24" s="81">
        <v>1.5</v>
      </c>
      <c r="G24" s="83"/>
      <c r="H24" s="82"/>
      <c r="I24" s="81">
        <v>1.5</v>
      </c>
      <c r="J24" s="83"/>
      <c r="K24" s="82"/>
      <c r="L24" s="205" t="s">
        <v>71</v>
      </c>
      <c r="M24" s="205"/>
      <c r="N24" s="205"/>
      <c r="O24" s="205"/>
      <c r="P24" s="205"/>
      <c r="Q24" s="111">
        <f t="shared" si="0"/>
        <v>1.875</v>
      </c>
      <c r="R24" s="113"/>
      <c r="S24" s="112"/>
      <c r="T24" s="111">
        <f t="shared" si="1"/>
        <v>1.875</v>
      </c>
      <c r="U24" s="113"/>
      <c r="V24" s="112"/>
    </row>
    <row r="25" spans="1:22" x14ac:dyDescent="0.25">
      <c r="A25" s="109" t="s">
        <v>45</v>
      </c>
      <c r="B25" s="109"/>
      <c r="C25" s="109"/>
      <c r="D25" s="109"/>
      <c r="E25" s="109"/>
      <c r="F25" s="105">
        <v>6</v>
      </c>
      <c r="G25" s="105"/>
      <c r="H25" s="105"/>
      <c r="I25" s="105">
        <v>6</v>
      </c>
      <c r="J25" s="105"/>
      <c r="K25" s="105"/>
      <c r="L25" s="205" t="s">
        <v>45</v>
      </c>
      <c r="M25" s="205"/>
      <c r="N25" s="205"/>
      <c r="O25" s="205"/>
      <c r="P25" s="205"/>
      <c r="Q25" s="111">
        <f t="shared" si="0"/>
        <v>7.5</v>
      </c>
      <c r="R25" s="113"/>
      <c r="S25" s="112"/>
      <c r="T25" s="111">
        <f t="shared" si="1"/>
        <v>7.5</v>
      </c>
      <c r="U25" s="113"/>
      <c r="V25" s="112"/>
    </row>
    <row r="26" spans="1:22" x14ac:dyDescent="0.25">
      <c r="A26" s="109" t="s">
        <v>25</v>
      </c>
      <c r="B26" s="109"/>
      <c r="C26" s="109"/>
      <c r="D26" s="109"/>
      <c r="E26" s="109"/>
      <c r="F26" s="105"/>
      <c r="G26" s="105"/>
      <c r="H26" s="105"/>
      <c r="I26" s="105">
        <v>200</v>
      </c>
      <c r="J26" s="105"/>
      <c r="K26" s="105"/>
      <c r="L26" s="205" t="s">
        <v>25</v>
      </c>
      <c r="M26" s="205"/>
      <c r="N26" s="205"/>
      <c r="O26" s="205"/>
      <c r="P26" s="205"/>
      <c r="Q26" s="111"/>
      <c r="R26" s="113"/>
      <c r="S26" s="112"/>
      <c r="T26" s="111">
        <f t="shared" si="1"/>
        <v>250</v>
      </c>
      <c r="U26" s="113"/>
      <c r="V26" s="112"/>
    </row>
    <row r="27" spans="1:22" x14ac:dyDescent="0.25">
      <c r="A27" s="68" t="s">
        <v>31</v>
      </c>
      <c r="B27" s="68"/>
      <c r="C27" s="68"/>
      <c r="D27" s="68"/>
      <c r="E27" s="68"/>
      <c r="F27" s="68"/>
      <c r="G27" s="68"/>
      <c r="H27" s="68"/>
      <c r="I27" s="84"/>
      <c r="J27" s="84"/>
      <c r="K27" s="84"/>
      <c r="L27" s="215" t="s">
        <v>31</v>
      </c>
      <c r="M27" s="215"/>
      <c r="N27" s="215"/>
      <c r="O27" s="215"/>
      <c r="P27" s="215"/>
      <c r="Q27" s="215"/>
      <c r="R27" s="215"/>
      <c r="S27" s="215"/>
      <c r="T27" s="123"/>
      <c r="U27" s="123"/>
      <c r="V27" s="123"/>
    </row>
    <row r="28" spans="1:22" ht="15" customHeight="1" x14ac:dyDescent="0.25">
      <c r="A28" s="105" t="s">
        <v>26</v>
      </c>
      <c r="B28" s="105"/>
      <c r="C28" s="105"/>
      <c r="D28" s="105"/>
      <c r="E28" s="105"/>
      <c r="F28" s="105"/>
      <c r="G28" s="106" t="s">
        <v>30</v>
      </c>
      <c r="H28" s="106"/>
      <c r="I28" s="75" t="s">
        <v>9</v>
      </c>
      <c r="J28" s="76"/>
      <c r="K28" s="77"/>
      <c r="L28" s="208" t="s">
        <v>26</v>
      </c>
      <c r="M28" s="208"/>
      <c r="N28" s="208"/>
      <c r="O28" s="208"/>
      <c r="P28" s="208"/>
      <c r="Q28" s="208"/>
      <c r="R28" s="216" t="s">
        <v>30</v>
      </c>
      <c r="S28" s="216"/>
      <c r="T28" s="217" t="s">
        <v>9</v>
      </c>
      <c r="U28" s="218"/>
      <c r="V28" s="219"/>
    </row>
    <row r="29" spans="1:22" x14ac:dyDescent="0.25">
      <c r="A29" s="105" t="s">
        <v>27</v>
      </c>
      <c r="B29" s="105"/>
      <c r="C29" s="105" t="s">
        <v>28</v>
      </c>
      <c r="D29" s="105"/>
      <c r="E29" s="105" t="s">
        <v>29</v>
      </c>
      <c r="F29" s="105"/>
      <c r="G29" s="106"/>
      <c r="H29" s="106"/>
      <c r="I29" s="78"/>
      <c r="J29" s="79"/>
      <c r="K29" s="80"/>
      <c r="L29" s="208" t="s">
        <v>27</v>
      </c>
      <c r="M29" s="208"/>
      <c r="N29" s="208" t="s">
        <v>28</v>
      </c>
      <c r="O29" s="208"/>
      <c r="P29" s="208" t="s">
        <v>29</v>
      </c>
      <c r="Q29" s="208"/>
      <c r="R29" s="216"/>
      <c r="S29" s="216"/>
      <c r="T29" s="220"/>
      <c r="U29" s="221"/>
      <c r="V29" s="222"/>
    </row>
    <row r="30" spans="1:22" x14ac:dyDescent="0.25">
      <c r="A30" s="105">
        <v>1.8</v>
      </c>
      <c r="B30" s="105"/>
      <c r="C30" s="105">
        <v>4.0999999999999996</v>
      </c>
      <c r="D30" s="105"/>
      <c r="E30" s="105">
        <v>9.3000000000000007</v>
      </c>
      <c r="F30" s="105"/>
      <c r="G30" s="105">
        <v>81.12</v>
      </c>
      <c r="H30" s="105"/>
      <c r="I30" s="105">
        <v>3.6</v>
      </c>
      <c r="J30" s="69"/>
      <c r="K30" s="5"/>
      <c r="L30" s="213">
        <f>A30*250/200</f>
        <v>2.25</v>
      </c>
      <c r="M30" s="213"/>
      <c r="N30" s="213">
        <f t="shared" ref="N30" si="4">C30*250/200</f>
        <v>5.125</v>
      </c>
      <c r="O30" s="213"/>
      <c r="P30" s="213">
        <f t="shared" ref="P30" si="5">E30*250/200</f>
        <v>11.625</v>
      </c>
      <c r="Q30" s="213"/>
      <c r="R30" s="213">
        <f t="shared" ref="R30" si="6">G30*250/200</f>
        <v>101.4</v>
      </c>
      <c r="S30" s="213"/>
      <c r="T30" s="213">
        <f t="shared" ref="T30" si="7">I30*250/200</f>
        <v>4.5</v>
      </c>
      <c r="U30" s="111"/>
      <c r="V30" s="13"/>
    </row>
    <row r="31" spans="1:22" x14ac:dyDescent="0.25">
      <c r="A31" s="84" t="s">
        <v>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123" t="s">
        <v>32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2" ht="117.75" customHeight="1" x14ac:dyDescent="0.25">
      <c r="A32" s="196" t="s">
        <v>74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223" t="s">
        <v>74</v>
      </c>
      <c r="M32" s="122"/>
      <c r="N32" s="122"/>
      <c r="O32" s="122"/>
      <c r="P32" s="122"/>
      <c r="Q32" s="122"/>
      <c r="R32" s="122"/>
      <c r="S32" s="122"/>
      <c r="T32" s="122"/>
      <c r="U32" s="122"/>
      <c r="V32" s="122"/>
    </row>
    <row r="33" spans="1:22" x14ac:dyDescent="0.25">
      <c r="A33" s="67" t="s">
        <v>10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125" t="s">
        <v>10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ht="17.25" customHeight="1" x14ac:dyDescent="0.25">
      <c r="A34" s="63" t="s">
        <v>72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21" t="s">
        <v>72</v>
      </c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spans="1:22" x14ac:dyDescent="0.25">
      <c r="A35" s="67" t="s">
        <v>11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125" t="s">
        <v>11</v>
      </c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ht="44.25" customHeight="1" x14ac:dyDescent="0.25">
      <c r="A36" s="63" t="s">
        <v>73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21" t="s">
        <v>73</v>
      </c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spans="1:22" x14ac:dyDescent="0.25">
      <c r="A37" s="64"/>
      <c r="B37" s="64"/>
      <c r="C37" s="64"/>
      <c r="D37" s="64"/>
      <c r="E37" s="7"/>
      <c r="F37" s="7"/>
      <c r="G37" s="7"/>
      <c r="H37" s="7"/>
      <c r="I37" s="7"/>
      <c r="J37" s="7"/>
      <c r="K37" s="7"/>
      <c r="L37" s="224"/>
      <c r="M37" s="224"/>
      <c r="N37" s="224"/>
      <c r="O37" s="224"/>
      <c r="P37" s="23"/>
      <c r="Q37" s="23"/>
      <c r="R37" s="23"/>
      <c r="S37" s="23"/>
      <c r="T37" s="23"/>
      <c r="U37" s="23"/>
      <c r="V37" s="23"/>
    </row>
    <row r="38" spans="1:2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x14ac:dyDescent="0.25">
      <c r="A39" s="65"/>
      <c r="B39" s="65"/>
      <c r="C39" s="65"/>
      <c r="D39" s="8"/>
      <c r="E39" s="65"/>
      <c r="F39" s="65"/>
      <c r="G39" s="65"/>
      <c r="H39" s="8"/>
      <c r="I39" s="65"/>
      <c r="J39" s="65"/>
      <c r="K39" s="65"/>
      <c r="L39" s="95"/>
      <c r="M39" s="95"/>
      <c r="N39" s="95"/>
      <c r="O39" s="26"/>
      <c r="P39" s="95"/>
      <c r="Q39" s="95"/>
      <c r="R39" s="95"/>
      <c r="S39" s="26"/>
      <c r="T39" s="95"/>
      <c r="U39" s="95"/>
      <c r="V39" s="95"/>
    </row>
    <row r="40" spans="1:22" x14ac:dyDescent="0.25">
      <c r="A40" s="66"/>
      <c r="B40" s="66"/>
      <c r="C40" s="66"/>
      <c r="D40" s="66"/>
      <c r="L40" s="200"/>
      <c r="M40" s="200"/>
      <c r="N40" s="200"/>
      <c r="O40" s="200"/>
    </row>
    <row r="41" spans="1:22" x14ac:dyDescent="0.25">
      <c r="A41" s="67" t="s">
        <v>391</v>
      </c>
      <c r="B41" s="67"/>
      <c r="C41" s="67"/>
      <c r="D41" s="67"/>
      <c r="E41" s="67"/>
      <c r="F41" s="67"/>
      <c r="G41" s="4"/>
      <c r="H41" s="4"/>
      <c r="I41" s="2"/>
      <c r="J41" s="67" t="s">
        <v>38</v>
      </c>
      <c r="K41" s="67"/>
      <c r="L41" s="67" t="s">
        <v>391</v>
      </c>
      <c r="M41" s="67"/>
      <c r="N41" s="67"/>
      <c r="O41" s="67"/>
      <c r="P41" s="67"/>
      <c r="Q41" s="67"/>
      <c r="R41" s="14"/>
      <c r="S41" s="14"/>
      <c r="T41" s="15"/>
      <c r="U41" s="125" t="s">
        <v>38</v>
      </c>
      <c r="V41" s="125"/>
    </row>
    <row r="42" spans="1:22" ht="12" customHeight="1" x14ac:dyDescent="0.25">
      <c r="A42" s="6"/>
      <c r="G42" s="1"/>
      <c r="H42" s="103"/>
      <c r="I42" s="103"/>
      <c r="J42" s="103" t="s">
        <v>0</v>
      </c>
      <c r="K42" s="103"/>
      <c r="R42" s="11"/>
      <c r="S42" s="103"/>
      <c r="T42" s="103"/>
      <c r="U42" s="103" t="s">
        <v>0</v>
      </c>
      <c r="V42" s="103"/>
    </row>
    <row r="43" spans="1:22" ht="12.75" customHeight="1" x14ac:dyDescent="0.25">
      <c r="H43" s="103"/>
      <c r="I43" s="103"/>
      <c r="J43" s="103" t="s">
        <v>632</v>
      </c>
      <c r="K43" s="103"/>
      <c r="S43" s="103"/>
      <c r="T43" s="103"/>
      <c r="U43" s="103" t="s">
        <v>632</v>
      </c>
      <c r="V43" s="103"/>
    </row>
    <row r="44" spans="1:22" ht="17.25" customHeight="1" x14ac:dyDescent="0.25">
      <c r="G44" s="3"/>
      <c r="H44" s="104" t="s">
        <v>633</v>
      </c>
      <c r="I44" s="104"/>
      <c r="J44" s="104"/>
      <c r="K44" s="104"/>
      <c r="R44" s="12"/>
      <c r="S44" s="104" t="s">
        <v>633</v>
      </c>
      <c r="T44" s="104"/>
      <c r="U44" s="104"/>
      <c r="V44" s="104"/>
    </row>
    <row r="45" spans="1:22" ht="21.75" customHeight="1" x14ac:dyDescent="0.25">
      <c r="G45" s="3"/>
      <c r="H45" s="94" t="s">
        <v>1</v>
      </c>
      <c r="I45" s="94"/>
      <c r="J45" s="94"/>
      <c r="K45" s="94"/>
      <c r="R45" s="12"/>
      <c r="S45" s="94" t="s">
        <v>1</v>
      </c>
      <c r="T45" s="94"/>
      <c r="U45" s="94"/>
      <c r="V45" s="94"/>
    </row>
    <row r="46" spans="1:22" ht="19.5" customHeight="1" x14ac:dyDescent="0.25">
      <c r="G46" s="3"/>
      <c r="H46" s="94" t="s">
        <v>2</v>
      </c>
      <c r="I46" s="94"/>
      <c r="J46" s="94"/>
      <c r="K46" s="94"/>
      <c r="R46" s="12"/>
      <c r="S46" s="94" t="s">
        <v>2</v>
      </c>
      <c r="T46" s="94"/>
      <c r="U46" s="94"/>
      <c r="V46" s="94"/>
    </row>
    <row r="47" spans="1:22" ht="21" customHeight="1" x14ac:dyDescent="0.25">
      <c r="G47" s="3"/>
      <c r="H47" s="94" t="s">
        <v>3</v>
      </c>
      <c r="I47" s="94"/>
      <c r="J47" s="94"/>
      <c r="K47" s="94"/>
      <c r="R47" s="12"/>
      <c r="S47" s="94" t="s">
        <v>3</v>
      </c>
      <c r="T47" s="94"/>
      <c r="U47" s="94"/>
      <c r="V47" s="94"/>
    </row>
    <row r="48" spans="1:22" x14ac:dyDescent="0.25">
      <c r="H48" s="95" t="s">
        <v>36</v>
      </c>
      <c r="I48" s="95"/>
      <c r="J48" s="95"/>
      <c r="K48" s="95"/>
      <c r="S48" s="95" t="s">
        <v>36</v>
      </c>
      <c r="T48" s="95"/>
      <c r="U48" s="95"/>
      <c r="V48" s="95"/>
    </row>
    <row r="49" spans="1:22" x14ac:dyDescent="0.25">
      <c r="C49" s="96" t="s">
        <v>330</v>
      </c>
      <c r="D49" s="96"/>
      <c r="E49" s="96"/>
      <c r="F49" s="96"/>
      <c r="G49" s="97" t="s">
        <v>332</v>
      </c>
      <c r="H49" s="97"/>
      <c r="I49" s="27"/>
      <c r="N49" s="203" t="s">
        <v>330</v>
      </c>
      <c r="O49" s="203"/>
      <c r="P49" s="203"/>
      <c r="Q49" s="203"/>
      <c r="R49" s="204" t="s">
        <v>392</v>
      </c>
      <c r="S49" s="204"/>
      <c r="T49" s="33"/>
    </row>
    <row r="50" spans="1:22" x14ac:dyDescent="0.25">
      <c r="A50" s="66" t="s">
        <v>16</v>
      </c>
      <c r="B50" s="66"/>
      <c r="C50" s="66"/>
      <c r="D50" s="66"/>
      <c r="E50" s="98" t="s">
        <v>75</v>
      </c>
      <c r="F50" s="98"/>
      <c r="G50" s="98"/>
      <c r="H50" s="98"/>
      <c r="I50" s="98"/>
      <c r="J50" s="98"/>
      <c r="K50" s="98"/>
      <c r="L50" s="200" t="s">
        <v>16</v>
      </c>
      <c r="M50" s="200"/>
      <c r="N50" s="200"/>
      <c r="O50" s="200"/>
      <c r="P50" s="201" t="s">
        <v>75</v>
      </c>
      <c r="Q50" s="201"/>
      <c r="R50" s="201"/>
      <c r="S50" s="201"/>
      <c r="T50" s="201"/>
      <c r="U50" s="201"/>
      <c r="V50" s="201"/>
    </row>
    <row r="51" spans="1:22" ht="28.5" customHeight="1" x14ac:dyDescent="0.25">
      <c r="A51" s="99" t="s">
        <v>17</v>
      </c>
      <c r="B51" s="99"/>
      <c r="C51" s="99"/>
      <c r="D51" s="99"/>
      <c r="E51" s="100" t="s">
        <v>414</v>
      </c>
      <c r="F51" s="100"/>
      <c r="G51" s="100"/>
      <c r="H51" s="100"/>
      <c r="I51" s="100"/>
      <c r="J51" s="100"/>
      <c r="K51" s="100"/>
      <c r="L51" s="122" t="s">
        <v>17</v>
      </c>
      <c r="M51" s="122"/>
      <c r="N51" s="122"/>
      <c r="O51" s="122"/>
      <c r="P51" s="100" t="s">
        <v>414</v>
      </c>
      <c r="Q51" s="100"/>
      <c r="R51" s="100"/>
      <c r="S51" s="100"/>
      <c r="T51" s="100"/>
      <c r="U51" s="100"/>
      <c r="V51" s="100"/>
    </row>
    <row r="52" spans="1:22" x14ac:dyDescent="0.25">
      <c r="A52" s="66" t="s">
        <v>18</v>
      </c>
      <c r="B52" s="66"/>
      <c r="C52" s="66"/>
      <c r="D52" s="66"/>
      <c r="E52" s="67">
        <v>62</v>
      </c>
      <c r="F52" s="67"/>
      <c r="G52" s="67"/>
      <c r="H52" s="67"/>
      <c r="I52" s="67"/>
      <c r="J52" s="67"/>
      <c r="K52" s="67"/>
      <c r="L52" s="200" t="s">
        <v>18</v>
      </c>
      <c r="M52" s="200"/>
      <c r="N52" s="200"/>
      <c r="O52" s="200"/>
      <c r="P52" s="125">
        <v>62</v>
      </c>
      <c r="Q52" s="125"/>
      <c r="R52" s="125"/>
      <c r="S52" s="125"/>
      <c r="T52" s="125"/>
      <c r="U52" s="125"/>
      <c r="V52" s="125"/>
    </row>
    <row r="53" spans="1:22" x14ac:dyDescent="0.25">
      <c r="A53" s="66" t="s">
        <v>24</v>
      </c>
      <c r="B53" s="66"/>
      <c r="C53" s="66"/>
      <c r="D53" s="66"/>
      <c r="E53" s="67">
        <v>200</v>
      </c>
      <c r="F53" s="67"/>
      <c r="G53" s="67"/>
      <c r="H53" s="67"/>
      <c r="I53" s="67"/>
      <c r="J53" s="67"/>
      <c r="K53" s="67"/>
      <c r="L53" s="200" t="s">
        <v>24</v>
      </c>
      <c r="M53" s="200"/>
      <c r="N53" s="200"/>
      <c r="O53" s="200"/>
      <c r="P53" s="125">
        <v>250</v>
      </c>
      <c r="Q53" s="125"/>
      <c r="R53" s="125"/>
      <c r="S53" s="125"/>
      <c r="T53" s="125"/>
      <c r="U53" s="125"/>
      <c r="V53" s="125"/>
    </row>
    <row r="54" spans="1:22" ht="12.75" customHeight="1" x14ac:dyDescent="0.25">
      <c r="A54" s="197" t="s">
        <v>19</v>
      </c>
      <c r="B54" s="197"/>
      <c r="C54" s="197"/>
      <c r="D54" s="197"/>
      <c r="E54" s="197"/>
      <c r="F54" s="181" t="s">
        <v>20</v>
      </c>
      <c r="G54" s="181"/>
      <c r="H54" s="181"/>
      <c r="I54" s="181"/>
      <c r="J54" s="181"/>
      <c r="K54" s="181"/>
      <c r="L54" s="225" t="s">
        <v>19</v>
      </c>
      <c r="M54" s="225"/>
      <c r="N54" s="225"/>
      <c r="O54" s="225"/>
      <c r="P54" s="225"/>
      <c r="Q54" s="226" t="s">
        <v>20</v>
      </c>
      <c r="R54" s="226"/>
      <c r="S54" s="226"/>
      <c r="T54" s="226"/>
      <c r="U54" s="226"/>
      <c r="V54" s="226"/>
    </row>
    <row r="55" spans="1:22" ht="12.75" customHeight="1" x14ac:dyDescent="0.25">
      <c r="A55" s="197"/>
      <c r="B55" s="197"/>
      <c r="C55" s="197"/>
      <c r="D55" s="197"/>
      <c r="E55" s="197"/>
      <c r="F55" s="181" t="s">
        <v>21</v>
      </c>
      <c r="G55" s="181"/>
      <c r="H55" s="181"/>
      <c r="I55" s="181" t="s">
        <v>22</v>
      </c>
      <c r="J55" s="181"/>
      <c r="K55" s="181"/>
      <c r="L55" s="225"/>
      <c r="M55" s="225"/>
      <c r="N55" s="225"/>
      <c r="O55" s="225"/>
      <c r="P55" s="225"/>
      <c r="Q55" s="226" t="s">
        <v>21</v>
      </c>
      <c r="R55" s="226"/>
      <c r="S55" s="226"/>
      <c r="T55" s="226" t="s">
        <v>22</v>
      </c>
      <c r="U55" s="226"/>
      <c r="V55" s="226"/>
    </row>
    <row r="56" spans="1:22" x14ac:dyDescent="0.25">
      <c r="A56" s="180" t="s">
        <v>782</v>
      </c>
      <c r="B56" s="180"/>
      <c r="C56" s="180"/>
      <c r="D56" s="180"/>
      <c r="E56" s="180"/>
      <c r="F56" s="192">
        <f>I56*100/80</f>
        <v>40</v>
      </c>
      <c r="G56" s="194"/>
      <c r="H56" s="195"/>
      <c r="I56" s="192">
        <v>32</v>
      </c>
      <c r="J56" s="194"/>
      <c r="K56" s="195"/>
      <c r="L56" s="180" t="s">
        <v>782</v>
      </c>
      <c r="M56" s="180"/>
      <c r="N56" s="180"/>
      <c r="O56" s="180"/>
      <c r="P56" s="180"/>
      <c r="Q56" s="227">
        <f>F56*250/200</f>
        <v>50</v>
      </c>
      <c r="R56" s="228"/>
      <c r="S56" s="229"/>
      <c r="T56" s="227">
        <f>I56*250/200</f>
        <v>40</v>
      </c>
      <c r="U56" s="228"/>
      <c r="V56" s="229"/>
    </row>
    <row r="57" spans="1:22" x14ac:dyDescent="0.25">
      <c r="A57" s="180" t="s">
        <v>76</v>
      </c>
      <c r="B57" s="180"/>
      <c r="C57" s="180"/>
      <c r="D57" s="180"/>
      <c r="E57" s="180"/>
      <c r="F57" s="192">
        <v>20</v>
      </c>
      <c r="G57" s="194"/>
      <c r="H57" s="195"/>
      <c r="I57" s="192">
        <v>16</v>
      </c>
      <c r="J57" s="194"/>
      <c r="K57" s="195"/>
      <c r="L57" s="180" t="s">
        <v>76</v>
      </c>
      <c r="M57" s="180"/>
      <c r="N57" s="180"/>
      <c r="O57" s="180"/>
      <c r="P57" s="180"/>
      <c r="Q57" s="227">
        <f t="shared" ref="Q57:Q66" si="8">F57*250/200</f>
        <v>25</v>
      </c>
      <c r="R57" s="228"/>
      <c r="S57" s="229"/>
      <c r="T57" s="227">
        <f t="shared" ref="T57:T67" si="9">I57*250/200</f>
        <v>20</v>
      </c>
      <c r="U57" s="228"/>
      <c r="V57" s="229"/>
    </row>
    <row r="58" spans="1:22" x14ac:dyDescent="0.25">
      <c r="A58" s="180" t="s">
        <v>77</v>
      </c>
      <c r="B58" s="180"/>
      <c r="C58" s="180"/>
      <c r="D58" s="180"/>
      <c r="E58" s="180"/>
      <c r="F58" s="192">
        <v>20</v>
      </c>
      <c r="G58" s="194"/>
      <c r="H58" s="195"/>
      <c r="I58" s="192">
        <v>12</v>
      </c>
      <c r="J58" s="194"/>
      <c r="K58" s="195"/>
      <c r="L58" s="180" t="s">
        <v>77</v>
      </c>
      <c r="M58" s="180"/>
      <c r="N58" s="180"/>
      <c r="O58" s="180"/>
      <c r="P58" s="180"/>
      <c r="Q58" s="227">
        <f t="shared" si="8"/>
        <v>25</v>
      </c>
      <c r="R58" s="228"/>
      <c r="S58" s="229"/>
      <c r="T58" s="227">
        <f t="shared" si="9"/>
        <v>15</v>
      </c>
      <c r="U58" s="228"/>
      <c r="V58" s="229"/>
    </row>
    <row r="59" spans="1:22" x14ac:dyDescent="0.25">
      <c r="A59" s="180" t="s">
        <v>783</v>
      </c>
      <c r="B59" s="180"/>
      <c r="C59" s="180"/>
      <c r="D59" s="180"/>
      <c r="E59" s="180"/>
      <c r="F59" s="192">
        <f>I59*100/75</f>
        <v>24</v>
      </c>
      <c r="G59" s="194"/>
      <c r="H59" s="195"/>
      <c r="I59" s="192">
        <v>18</v>
      </c>
      <c r="J59" s="194"/>
      <c r="K59" s="195"/>
      <c r="L59" s="180" t="s">
        <v>783</v>
      </c>
      <c r="M59" s="180"/>
      <c r="N59" s="180"/>
      <c r="O59" s="180"/>
      <c r="P59" s="180"/>
      <c r="Q59" s="227">
        <f t="shared" si="8"/>
        <v>30</v>
      </c>
      <c r="R59" s="228"/>
      <c r="S59" s="229"/>
      <c r="T59" s="227">
        <f t="shared" si="9"/>
        <v>22.5</v>
      </c>
      <c r="U59" s="228"/>
      <c r="V59" s="229"/>
    </row>
    <row r="60" spans="1:22" x14ac:dyDescent="0.25">
      <c r="A60" s="180" t="s">
        <v>68</v>
      </c>
      <c r="B60" s="180"/>
      <c r="C60" s="180"/>
      <c r="D60" s="180"/>
      <c r="E60" s="180"/>
      <c r="F60" s="192">
        <f>I60*100/80</f>
        <v>10</v>
      </c>
      <c r="G60" s="194"/>
      <c r="H60" s="195"/>
      <c r="I60" s="192">
        <v>8</v>
      </c>
      <c r="J60" s="194"/>
      <c r="K60" s="195"/>
      <c r="L60" s="180" t="s">
        <v>68</v>
      </c>
      <c r="M60" s="180"/>
      <c r="N60" s="180"/>
      <c r="O60" s="180"/>
      <c r="P60" s="180"/>
      <c r="Q60" s="227">
        <f t="shared" si="8"/>
        <v>12.5</v>
      </c>
      <c r="R60" s="228"/>
      <c r="S60" s="229"/>
      <c r="T60" s="227">
        <f t="shared" si="9"/>
        <v>10</v>
      </c>
      <c r="U60" s="228"/>
      <c r="V60" s="229"/>
    </row>
    <row r="61" spans="1:22" x14ac:dyDescent="0.25">
      <c r="A61" s="180" t="s">
        <v>69</v>
      </c>
      <c r="B61" s="180"/>
      <c r="C61" s="180"/>
      <c r="D61" s="180"/>
      <c r="E61" s="180"/>
      <c r="F61" s="192">
        <v>7.2</v>
      </c>
      <c r="G61" s="194"/>
      <c r="H61" s="195"/>
      <c r="I61" s="192">
        <v>6</v>
      </c>
      <c r="J61" s="194"/>
      <c r="K61" s="195"/>
      <c r="L61" s="230" t="s">
        <v>69</v>
      </c>
      <c r="M61" s="230"/>
      <c r="N61" s="230"/>
      <c r="O61" s="230"/>
      <c r="P61" s="230"/>
      <c r="Q61" s="227">
        <f t="shared" si="8"/>
        <v>9</v>
      </c>
      <c r="R61" s="228"/>
      <c r="S61" s="229"/>
      <c r="T61" s="227">
        <f t="shared" si="9"/>
        <v>7.5</v>
      </c>
      <c r="U61" s="228"/>
      <c r="V61" s="229"/>
    </row>
    <row r="62" spans="1:22" x14ac:dyDescent="0.25">
      <c r="A62" s="180" t="s">
        <v>55</v>
      </c>
      <c r="B62" s="180"/>
      <c r="C62" s="180"/>
      <c r="D62" s="180"/>
      <c r="E62" s="180"/>
      <c r="F62" s="192">
        <v>2.4</v>
      </c>
      <c r="G62" s="194"/>
      <c r="H62" s="195"/>
      <c r="I62" s="192">
        <v>2.4</v>
      </c>
      <c r="J62" s="194"/>
      <c r="K62" s="195"/>
      <c r="L62" s="230" t="s">
        <v>55</v>
      </c>
      <c r="M62" s="230"/>
      <c r="N62" s="230"/>
      <c r="O62" s="230"/>
      <c r="P62" s="230"/>
      <c r="Q62" s="227">
        <f t="shared" si="8"/>
        <v>3</v>
      </c>
      <c r="R62" s="228"/>
      <c r="S62" s="229"/>
      <c r="T62" s="227">
        <f t="shared" si="9"/>
        <v>3</v>
      </c>
      <c r="U62" s="228"/>
      <c r="V62" s="229"/>
    </row>
    <row r="63" spans="1:22" x14ac:dyDescent="0.25">
      <c r="A63" s="180" t="s">
        <v>70</v>
      </c>
      <c r="B63" s="180"/>
      <c r="C63" s="180"/>
      <c r="D63" s="180"/>
      <c r="E63" s="180"/>
      <c r="F63" s="192">
        <v>150</v>
      </c>
      <c r="G63" s="194"/>
      <c r="H63" s="195"/>
      <c r="I63" s="192">
        <v>150</v>
      </c>
      <c r="J63" s="194"/>
      <c r="K63" s="195"/>
      <c r="L63" s="230" t="s">
        <v>70</v>
      </c>
      <c r="M63" s="230"/>
      <c r="N63" s="230"/>
      <c r="O63" s="230"/>
      <c r="P63" s="230"/>
      <c r="Q63" s="227">
        <f t="shared" si="8"/>
        <v>187.5</v>
      </c>
      <c r="R63" s="228"/>
      <c r="S63" s="229"/>
      <c r="T63" s="227">
        <f t="shared" si="9"/>
        <v>187.5</v>
      </c>
      <c r="U63" s="228"/>
      <c r="V63" s="229"/>
    </row>
    <row r="64" spans="1:22" x14ac:dyDescent="0.25">
      <c r="A64" s="180" t="s">
        <v>387</v>
      </c>
      <c r="B64" s="180"/>
      <c r="C64" s="180"/>
      <c r="D64" s="180"/>
      <c r="E64" s="180"/>
      <c r="F64" s="179">
        <v>3</v>
      </c>
      <c r="G64" s="179"/>
      <c r="H64" s="179"/>
      <c r="I64" s="179">
        <v>3</v>
      </c>
      <c r="J64" s="179"/>
      <c r="K64" s="179"/>
      <c r="L64" s="230" t="s">
        <v>387</v>
      </c>
      <c r="M64" s="230"/>
      <c r="N64" s="230"/>
      <c r="O64" s="230"/>
      <c r="P64" s="230"/>
      <c r="Q64" s="227">
        <f t="shared" si="8"/>
        <v>3.75</v>
      </c>
      <c r="R64" s="228"/>
      <c r="S64" s="229"/>
      <c r="T64" s="227">
        <f t="shared" si="9"/>
        <v>3.75</v>
      </c>
      <c r="U64" s="228"/>
      <c r="V64" s="229"/>
    </row>
    <row r="65" spans="1:22" ht="15" customHeight="1" x14ac:dyDescent="0.25">
      <c r="A65" s="180" t="s">
        <v>42</v>
      </c>
      <c r="B65" s="180"/>
      <c r="C65" s="180"/>
      <c r="D65" s="180"/>
      <c r="E65" s="180"/>
      <c r="F65" s="179">
        <v>2</v>
      </c>
      <c r="G65" s="179"/>
      <c r="H65" s="179"/>
      <c r="I65" s="179">
        <v>2</v>
      </c>
      <c r="J65" s="179"/>
      <c r="K65" s="179"/>
      <c r="L65" s="180" t="s">
        <v>42</v>
      </c>
      <c r="M65" s="180"/>
      <c r="N65" s="180"/>
      <c r="O65" s="180"/>
      <c r="P65" s="180"/>
      <c r="Q65" s="227">
        <f t="shared" si="8"/>
        <v>2.5</v>
      </c>
      <c r="R65" s="228"/>
      <c r="S65" s="229"/>
      <c r="T65" s="227">
        <f t="shared" si="9"/>
        <v>2.5</v>
      </c>
      <c r="U65" s="228"/>
      <c r="V65" s="229"/>
    </row>
    <row r="66" spans="1:22" ht="15" customHeight="1" x14ac:dyDescent="0.25">
      <c r="A66" s="180" t="s">
        <v>45</v>
      </c>
      <c r="B66" s="180"/>
      <c r="C66" s="180"/>
      <c r="D66" s="180"/>
      <c r="E66" s="180"/>
      <c r="F66" s="181">
        <v>6</v>
      </c>
      <c r="G66" s="181"/>
      <c r="H66" s="181"/>
      <c r="I66" s="181">
        <v>6</v>
      </c>
      <c r="J66" s="181"/>
      <c r="K66" s="181"/>
      <c r="L66" s="230" t="s">
        <v>45</v>
      </c>
      <c r="M66" s="230"/>
      <c r="N66" s="230"/>
      <c r="O66" s="230"/>
      <c r="P66" s="230"/>
      <c r="Q66" s="227">
        <f t="shared" si="8"/>
        <v>7.5</v>
      </c>
      <c r="R66" s="228"/>
      <c r="S66" s="229"/>
      <c r="T66" s="227">
        <f t="shared" si="9"/>
        <v>7.5</v>
      </c>
      <c r="U66" s="228"/>
      <c r="V66" s="229"/>
    </row>
    <row r="67" spans="1:22" x14ac:dyDescent="0.25">
      <c r="A67" s="180" t="s">
        <v>25</v>
      </c>
      <c r="B67" s="180"/>
      <c r="C67" s="180"/>
      <c r="D67" s="180"/>
      <c r="E67" s="180"/>
      <c r="F67" s="181"/>
      <c r="G67" s="181"/>
      <c r="H67" s="181"/>
      <c r="I67" s="181">
        <v>200</v>
      </c>
      <c r="J67" s="181"/>
      <c r="K67" s="181"/>
      <c r="L67" s="230" t="s">
        <v>25</v>
      </c>
      <c r="M67" s="230"/>
      <c r="N67" s="230"/>
      <c r="O67" s="230"/>
      <c r="P67" s="230"/>
      <c r="Q67" s="227"/>
      <c r="R67" s="228"/>
      <c r="S67" s="229"/>
      <c r="T67" s="227">
        <f t="shared" si="9"/>
        <v>250</v>
      </c>
      <c r="U67" s="228"/>
      <c r="V67" s="229"/>
    </row>
    <row r="68" spans="1:22" ht="12.75" customHeight="1" x14ac:dyDescent="0.25">
      <c r="A68" s="182" t="s">
        <v>31</v>
      </c>
      <c r="B68" s="182"/>
      <c r="C68" s="182"/>
      <c r="D68" s="182"/>
      <c r="E68" s="182"/>
      <c r="F68" s="182"/>
      <c r="G68" s="182"/>
      <c r="H68" s="182"/>
      <c r="I68" s="183"/>
      <c r="J68" s="183"/>
      <c r="K68" s="183"/>
      <c r="L68" s="233" t="s">
        <v>31</v>
      </c>
      <c r="M68" s="233"/>
      <c r="N68" s="233"/>
      <c r="O68" s="233"/>
      <c r="P68" s="233"/>
      <c r="Q68" s="233"/>
      <c r="R68" s="233"/>
      <c r="S68" s="233"/>
      <c r="T68" s="234"/>
      <c r="U68" s="234"/>
      <c r="V68" s="234"/>
    </row>
    <row r="69" spans="1:22" ht="12" customHeight="1" x14ac:dyDescent="0.25">
      <c r="A69" s="181" t="s">
        <v>26</v>
      </c>
      <c r="B69" s="181"/>
      <c r="C69" s="181"/>
      <c r="D69" s="181"/>
      <c r="E69" s="181"/>
      <c r="F69" s="181"/>
      <c r="G69" s="184" t="s">
        <v>30</v>
      </c>
      <c r="H69" s="184"/>
      <c r="I69" s="185" t="s">
        <v>9</v>
      </c>
      <c r="J69" s="186"/>
      <c r="K69" s="187"/>
      <c r="L69" s="226" t="s">
        <v>26</v>
      </c>
      <c r="M69" s="226"/>
      <c r="N69" s="226"/>
      <c r="O69" s="226"/>
      <c r="P69" s="226"/>
      <c r="Q69" s="226"/>
      <c r="R69" s="235" t="s">
        <v>30</v>
      </c>
      <c r="S69" s="235"/>
      <c r="T69" s="236" t="s">
        <v>9</v>
      </c>
      <c r="U69" s="237"/>
      <c r="V69" s="238"/>
    </row>
    <row r="70" spans="1:22" ht="12" customHeight="1" x14ac:dyDescent="0.25">
      <c r="A70" s="181" t="s">
        <v>27</v>
      </c>
      <c r="B70" s="181"/>
      <c r="C70" s="181" t="s">
        <v>28</v>
      </c>
      <c r="D70" s="181"/>
      <c r="E70" s="181" t="s">
        <v>29</v>
      </c>
      <c r="F70" s="181"/>
      <c r="G70" s="184"/>
      <c r="H70" s="184"/>
      <c r="I70" s="188"/>
      <c r="J70" s="189"/>
      <c r="K70" s="190"/>
      <c r="L70" s="226" t="s">
        <v>27</v>
      </c>
      <c r="M70" s="226"/>
      <c r="N70" s="226" t="s">
        <v>28</v>
      </c>
      <c r="O70" s="226"/>
      <c r="P70" s="226" t="s">
        <v>29</v>
      </c>
      <c r="Q70" s="226"/>
      <c r="R70" s="235"/>
      <c r="S70" s="235"/>
      <c r="T70" s="239"/>
      <c r="U70" s="240"/>
      <c r="V70" s="241"/>
    </row>
    <row r="71" spans="1:22" x14ac:dyDescent="0.25">
      <c r="A71" s="179">
        <v>1.4</v>
      </c>
      <c r="B71" s="179"/>
      <c r="C71" s="179">
        <v>3.1</v>
      </c>
      <c r="D71" s="179"/>
      <c r="E71" s="179">
        <v>6.2</v>
      </c>
      <c r="F71" s="179"/>
      <c r="G71" s="179">
        <v>59</v>
      </c>
      <c r="H71" s="179"/>
      <c r="I71" s="179">
        <v>4.4000000000000004</v>
      </c>
      <c r="J71" s="192"/>
      <c r="K71" s="10"/>
      <c r="L71" s="242">
        <f>A71*250/200</f>
        <v>1.75</v>
      </c>
      <c r="M71" s="242"/>
      <c r="N71" s="242">
        <f t="shared" ref="N71" si="10">C71*250/200</f>
        <v>3.875</v>
      </c>
      <c r="O71" s="242"/>
      <c r="P71" s="242">
        <f t="shared" ref="P71" si="11">E71*250/200</f>
        <v>7.75</v>
      </c>
      <c r="Q71" s="242"/>
      <c r="R71" s="242">
        <f t="shared" ref="R71" si="12">G71*250/200</f>
        <v>73.75</v>
      </c>
      <c r="S71" s="242"/>
      <c r="T71" s="242">
        <f t="shared" ref="T71" si="13">I71*250/200</f>
        <v>5.5</v>
      </c>
      <c r="U71" s="227"/>
      <c r="V71" s="34"/>
    </row>
    <row r="72" spans="1:22" ht="10.5" customHeight="1" x14ac:dyDescent="0.25">
      <c r="A72" s="183" t="s">
        <v>32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234" t="s">
        <v>32</v>
      </c>
      <c r="M72" s="234"/>
      <c r="N72" s="234"/>
      <c r="O72" s="234"/>
      <c r="P72" s="234"/>
      <c r="Q72" s="234"/>
      <c r="R72" s="234"/>
      <c r="S72" s="234"/>
      <c r="T72" s="234"/>
      <c r="U72" s="234"/>
      <c r="V72" s="234"/>
    </row>
    <row r="73" spans="1:22" ht="137.25" customHeight="1" x14ac:dyDescent="0.25">
      <c r="A73" s="193" t="s">
        <v>388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243" t="s">
        <v>388</v>
      </c>
      <c r="M73" s="122"/>
      <c r="N73" s="122"/>
      <c r="O73" s="122"/>
      <c r="P73" s="122"/>
      <c r="Q73" s="122"/>
      <c r="R73" s="122"/>
      <c r="S73" s="122"/>
      <c r="T73" s="122"/>
      <c r="U73" s="122"/>
      <c r="V73" s="122"/>
    </row>
    <row r="74" spans="1:22" ht="13.5" customHeight="1" x14ac:dyDescent="0.25">
      <c r="A74" s="191" t="s">
        <v>10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231" t="s">
        <v>10</v>
      </c>
      <c r="M74" s="231"/>
      <c r="N74" s="231"/>
      <c r="O74" s="231"/>
      <c r="P74" s="231"/>
      <c r="Q74" s="231"/>
      <c r="R74" s="231"/>
      <c r="S74" s="231"/>
      <c r="T74" s="231"/>
      <c r="U74" s="231"/>
      <c r="V74" s="231"/>
    </row>
    <row r="75" spans="1:22" ht="12.75" customHeight="1" x14ac:dyDescent="0.25">
      <c r="A75" s="178" t="s">
        <v>79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232" t="s">
        <v>79</v>
      </c>
      <c r="M75" s="232"/>
      <c r="N75" s="232"/>
      <c r="O75" s="232"/>
      <c r="P75" s="232"/>
      <c r="Q75" s="232"/>
      <c r="R75" s="232"/>
      <c r="S75" s="232"/>
      <c r="T75" s="232"/>
      <c r="U75" s="232"/>
      <c r="V75" s="232"/>
    </row>
    <row r="76" spans="1:22" ht="12.75" customHeight="1" x14ac:dyDescent="0.25">
      <c r="A76" s="191" t="s">
        <v>11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231" t="s">
        <v>11</v>
      </c>
      <c r="M76" s="231"/>
      <c r="N76" s="231"/>
      <c r="O76" s="231"/>
      <c r="P76" s="231"/>
      <c r="Q76" s="231"/>
      <c r="R76" s="231"/>
      <c r="S76" s="231"/>
      <c r="T76" s="231"/>
      <c r="U76" s="231"/>
      <c r="V76" s="231"/>
    </row>
    <row r="77" spans="1:22" ht="39.75" customHeight="1" x14ac:dyDescent="0.25">
      <c r="A77" s="178" t="s">
        <v>80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232" t="s">
        <v>80</v>
      </c>
      <c r="M77" s="232"/>
      <c r="N77" s="232"/>
      <c r="O77" s="232"/>
      <c r="P77" s="232"/>
      <c r="Q77" s="232"/>
      <c r="R77" s="232"/>
      <c r="S77" s="232"/>
      <c r="T77" s="232"/>
      <c r="U77" s="232"/>
      <c r="V77" s="232"/>
    </row>
    <row r="78" spans="1:22" ht="1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x14ac:dyDescent="0.25">
      <c r="A79" s="65"/>
      <c r="B79" s="65"/>
      <c r="C79" s="65"/>
      <c r="D79" s="8"/>
      <c r="E79" s="65"/>
      <c r="F79" s="65"/>
      <c r="G79" s="65"/>
      <c r="H79" s="8"/>
      <c r="I79" s="65"/>
      <c r="J79" s="65"/>
      <c r="K79" s="65"/>
      <c r="L79" s="95"/>
      <c r="M79" s="95"/>
      <c r="N79" s="95"/>
      <c r="O79" s="26"/>
      <c r="P79" s="95"/>
      <c r="Q79" s="95"/>
      <c r="R79" s="95"/>
      <c r="S79" s="26"/>
      <c r="T79" s="95"/>
      <c r="U79" s="95"/>
      <c r="V79" s="95"/>
    </row>
    <row r="80" spans="1:22" x14ac:dyDescent="0.25">
      <c r="A80" s="66"/>
      <c r="B80" s="66"/>
      <c r="C80" s="66"/>
      <c r="D80" s="66"/>
      <c r="L80" s="200"/>
      <c r="M80" s="200"/>
      <c r="N80" s="200"/>
      <c r="O80" s="200"/>
    </row>
    <row r="81" spans="1:22" x14ac:dyDescent="0.25">
      <c r="A81" s="67" t="s">
        <v>391</v>
      </c>
      <c r="B81" s="67"/>
      <c r="C81" s="67"/>
      <c r="D81" s="67"/>
      <c r="E81" s="67"/>
      <c r="F81" s="67"/>
      <c r="G81" s="4"/>
      <c r="H81" s="4"/>
      <c r="I81" s="2"/>
      <c r="J81" s="67" t="s">
        <v>38</v>
      </c>
      <c r="K81" s="67"/>
      <c r="L81" s="125" t="s">
        <v>391</v>
      </c>
      <c r="M81" s="125"/>
      <c r="N81" s="125"/>
      <c r="O81" s="125"/>
      <c r="P81" s="125"/>
      <c r="Q81" s="125"/>
      <c r="R81" s="14"/>
      <c r="S81" s="14"/>
      <c r="T81" s="15"/>
      <c r="U81" s="125" t="s">
        <v>38</v>
      </c>
      <c r="V81" s="125"/>
    </row>
    <row r="82" spans="1:22" ht="12.75" customHeight="1" x14ac:dyDescent="0.25">
      <c r="A82" s="6"/>
      <c r="G82" s="1"/>
      <c r="H82" s="103"/>
      <c r="I82" s="103"/>
      <c r="J82" s="103" t="s">
        <v>0</v>
      </c>
      <c r="K82" s="103"/>
      <c r="R82" s="11"/>
      <c r="S82" s="103"/>
      <c r="T82" s="103"/>
      <c r="U82" s="103" t="s">
        <v>0</v>
      </c>
      <c r="V82" s="103"/>
    </row>
    <row r="83" spans="1:22" ht="12.75" customHeight="1" x14ac:dyDescent="0.25">
      <c r="H83" s="103"/>
      <c r="I83" s="103"/>
      <c r="J83" s="103" t="s">
        <v>632</v>
      </c>
      <c r="K83" s="103"/>
      <c r="S83" s="103"/>
      <c r="T83" s="103"/>
      <c r="U83" s="103" t="s">
        <v>632</v>
      </c>
      <c r="V83" s="103"/>
    </row>
    <row r="84" spans="1:22" ht="17.25" customHeight="1" x14ac:dyDescent="0.25">
      <c r="G84" s="3"/>
      <c r="H84" s="104" t="s">
        <v>633</v>
      </c>
      <c r="I84" s="104"/>
      <c r="J84" s="104"/>
      <c r="K84" s="104"/>
      <c r="R84" s="12"/>
      <c r="S84" s="104" t="s">
        <v>633</v>
      </c>
      <c r="T84" s="104"/>
      <c r="U84" s="104"/>
      <c r="V84" s="104"/>
    </row>
    <row r="85" spans="1:22" ht="21.75" customHeight="1" x14ac:dyDescent="0.25">
      <c r="G85" s="3"/>
      <c r="H85" s="94" t="s">
        <v>1</v>
      </c>
      <c r="I85" s="94"/>
      <c r="J85" s="94"/>
      <c r="K85" s="94"/>
      <c r="R85" s="12"/>
      <c r="S85" s="94" t="s">
        <v>1</v>
      </c>
      <c r="T85" s="94"/>
      <c r="U85" s="94"/>
      <c r="V85" s="94"/>
    </row>
    <row r="86" spans="1:22" ht="19.5" customHeight="1" x14ac:dyDescent="0.25">
      <c r="G86" s="3"/>
      <c r="H86" s="94" t="s">
        <v>2</v>
      </c>
      <c r="I86" s="94"/>
      <c r="J86" s="94"/>
      <c r="K86" s="94"/>
      <c r="R86" s="12"/>
      <c r="S86" s="94" t="s">
        <v>2</v>
      </c>
      <c r="T86" s="94"/>
      <c r="U86" s="94"/>
      <c r="V86" s="94"/>
    </row>
    <row r="87" spans="1:22" ht="21" customHeight="1" x14ac:dyDescent="0.25">
      <c r="G87" s="3"/>
      <c r="H87" s="94" t="s">
        <v>3</v>
      </c>
      <c r="I87" s="94"/>
      <c r="J87" s="94"/>
      <c r="K87" s="94"/>
      <c r="R87" s="12"/>
      <c r="S87" s="94" t="s">
        <v>3</v>
      </c>
      <c r="T87" s="94"/>
      <c r="U87" s="94"/>
      <c r="V87" s="94"/>
    </row>
    <row r="88" spans="1:22" x14ac:dyDescent="0.25">
      <c r="H88" s="95" t="s">
        <v>36</v>
      </c>
      <c r="I88" s="95"/>
      <c r="J88" s="95"/>
      <c r="K88" s="95"/>
      <c r="S88" s="95" t="s">
        <v>36</v>
      </c>
      <c r="T88" s="95"/>
      <c r="U88" s="95"/>
      <c r="V88" s="95"/>
    </row>
    <row r="89" spans="1:22" ht="4.5" customHeight="1" x14ac:dyDescent="0.25"/>
    <row r="90" spans="1:22" x14ac:dyDescent="0.25">
      <c r="C90" s="96" t="s">
        <v>330</v>
      </c>
      <c r="D90" s="96"/>
      <c r="E90" s="96"/>
      <c r="F90" s="96"/>
      <c r="G90" s="97" t="s">
        <v>333</v>
      </c>
      <c r="H90" s="97"/>
      <c r="I90" s="27"/>
      <c r="N90" s="203" t="s">
        <v>330</v>
      </c>
      <c r="O90" s="203"/>
      <c r="P90" s="203"/>
      <c r="Q90" s="203"/>
      <c r="R90" s="204" t="s">
        <v>393</v>
      </c>
      <c r="S90" s="204"/>
      <c r="T90" s="33"/>
    </row>
    <row r="91" spans="1:22" ht="5.25" customHeight="1" x14ac:dyDescent="0.25"/>
    <row r="92" spans="1:22" x14ac:dyDescent="0.25">
      <c r="A92" s="66" t="s">
        <v>16</v>
      </c>
      <c r="B92" s="66"/>
      <c r="C92" s="66"/>
      <c r="D92" s="66"/>
      <c r="E92" s="98" t="s">
        <v>81</v>
      </c>
      <c r="F92" s="98"/>
      <c r="G92" s="98"/>
      <c r="H92" s="98"/>
      <c r="I92" s="98"/>
      <c r="J92" s="98"/>
      <c r="K92" s="98"/>
      <c r="L92" s="200" t="s">
        <v>16</v>
      </c>
      <c r="M92" s="200"/>
      <c r="N92" s="200"/>
      <c r="O92" s="200"/>
      <c r="P92" s="201" t="s">
        <v>81</v>
      </c>
      <c r="Q92" s="201"/>
      <c r="R92" s="201"/>
      <c r="S92" s="201"/>
      <c r="T92" s="201"/>
      <c r="U92" s="201"/>
      <c r="V92" s="201"/>
    </row>
    <row r="93" spans="1:22" ht="28.5" customHeight="1" x14ac:dyDescent="0.25">
      <c r="A93" s="99" t="s">
        <v>17</v>
      </c>
      <c r="B93" s="99"/>
      <c r="C93" s="99"/>
      <c r="D93" s="99"/>
      <c r="E93" s="100" t="s">
        <v>415</v>
      </c>
      <c r="F93" s="100"/>
      <c r="G93" s="100"/>
      <c r="H93" s="100"/>
      <c r="I93" s="100"/>
      <c r="J93" s="100"/>
      <c r="K93" s="100"/>
      <c r="L93" s="122" t="s">
        <v>17</v>
      </c>
      <c r="M93" s="122"/>
      <c r="N93" s="122"/>
      <c r="O93" s="122"/>
      <c r="P93" s="100" t="s">
        <v>415</v>
      </c>
      <c r="Q93" s="100"/>
      <c r="R93" s="100"/>
      <c r="S93" s="100"/>
      <c r="T93" s="100"/>
      <c r="U93" s="100"/>
      <c r="V93" s="100"/>
    </row>
    <row r="94" spans="1:22" x14ac:dyDescent="0.25">
      <c r="A94" s="66" t="s">
        <v>18</v>
      </c>
      <c r="B94" s="66"/>
      <c r="C94" s="66"/>
      <c r="D94" s="66"/>
      <c r="E94" s="67">
        <v>82</v>
      </c>
      <c r="F94" s="67"/>
      <c r="G94" s="67"/>
      <c r="H94" s="67"/>
      <c r="I94" s="67"/>
      <c r="J94" s="67"/>
      <c r="K94" s="67"/>
      <c r="L94" s="200" t="s">
        <v>18</v>
      </c>
      <c r="M94" s="200"/>
      <c r="N94" s="200"/>
      <c r="O94" s="200"/>
      <c r="P94" s="125">
        <v>82</v>
      </c>
      <c r="Q94" s="125"/>
      <c r="R94" s="125"/>
      <c r="S94" s="125"/>
      <c r="T94" s="125"/>
      <c r="U94" s="125"/>
      <c r="V94" s="125"/>
    </row>
    <row r="95" spans="1:22" x14ac:dyDescent="0.25">
      <c r="A95" s="66" t="s">
        <v>24</v>
      </c>
      <c r="B95" s="66"/>
      <c r="C95" s="66"/>
      <c r="D95" s="66"/>
      <c r="E95" s="67">
        <v>200</v>
      </c>
      <c r="F95" s="67"/>
      <c r="G95" s="67"/>
      <c r="H95" s="67"/>
      <c r="I95" s="67"/>
      <c r="J95" s="67"/>
      <c r="K95" s="67"/>
      <c r="L95" s="200" t="s">
        <v>24</v>
      </c>
      <c r="M95" s="200"/>
      <c r="N95" s="200"/>
      <c r="O95" s="200"/>
      <c r="P95" s="125">
        <v>250</v>
      </c>
      <c r="Q95" s="125"/>
      <c r="R95" s="125"/>
      <c r="S95" s="125"/>
      <c r="T95" s="125"/>
      <c r="U95" s="125"/>
      <c r="V95" s="125"/>
    </row>
    <row r="96" spans="1:22" x14ac:dyDescent="0.25">
      <c r="A96" s="110" t="s">
        <v>19</v>
      </c>
      <c r="B96" s="110"/>
      <c r="C96" s="110"/>
      <c r="D96" s="110"/>
      <c r="E96" s="110"/>
      <c r="F96" s="105" t="s">
        <v>20</v>
      </c>
      <c r="G96" s="105"/>
      <c r="H96" s="105"/>
      <c r="I96" s="105"/>
      <c r="J96" s="105"/>
      <c r="K96" s="105"/>
      <c r="L96" s="207" t="s">
        <v>19</v>
      </c>
      <c r="M96" s="207"/>
      <c r="N96" s="207"/>
      <c r="O96" s="207"/>
      <c r="P96" s="207"/>
      <c r="Q96" s="208" t="s">
        <v>20</v>
      </c>
      <c r="R96" s="208"/>
      <c r="S96" s="208"/>
      <c r="T96" s="208"/>
      <c r="U96" s="208"/>
      <c r="V96" s="208"/>
    </row>
    <row r="97" spans="1:22" x14ac:dyDescent="0.25">
      <c r="A97" s="110"/>
      <c r="B97" s="110"/>
      <c r="C97" s="110"/>
      <c r="D97" s="110"/>
      <c r="E97" s="110"/>
      <c r="F97" s="105" t="s">
        <v>21</v>
      </c>
      <c r="G97" s="105"/>
      <c r="H97" s="105"/>
      <c r="I97" s="105" t="s">
        <v>22</v>
      </c>
      <c r="J97" s="105"/>
      <c r="K97" s="105"/>
      <c r="L97" s="207"/>
      <c r="M97" s="207"/>
      <c r="N97" s="207"/>
      <c r="O97" s="207"/>
      <c r="P97" s="207"/>
      <c r="Q97" s="208" t="s">
        <v>21</v>
      </c>
      <c r="R97" s="208"/>
      <c r="S97" s="208"/>
      <c r="T97" s="208" t="s">
        <v>22</v>
      </c>
      <c r="U97" s="208"/>
      <c r="V97" s="208"/>
    </row>
    <row r="98" spans="1:22" x14ac:dyDescent="0.25">
      <c r="A98" s="109" t="s">
        <v>82</v>
      </c>
      <c r="B98" s="109"/>
      <c r="C98" s="109"/>
      <c r="D98" s="109"/>
      <c r="E98" s="109"/>
      <c r="F98" s="81">
        <v>50</v>
      </c>
      <c r="G98" s="83"/>
      <c r="H98" s="82"/>
      <c r="I98" s="81">
        <v>40</v>
      </c>
      <c r="J98" s="83"/>
      <c r="K98" s="82"/>
      <c r="L98" s="205" t="s">
        <v>82</v>
      </c>
      <c r="M98" s="205"/>
      <c r="N98" s="205"/>
      <c r="O98" s="205"/>
      <c r="P98" s="205"/>
      <c r="Q98" s="111">
        <f>F98*250/200</f>
        <v>62.5</v>
      </c>
      <c r="R98" s="113"/>
      <c r="S98" s="112"/>
      <c r="T98" s="111">
        <f>I98*250/200</f>
        <v>50</v>
      </c>
      <c r="U98" s="113"/>
      <c r="V98" s="112"/>
    </row>
    <row r="99" spans="1:22" x14ac:dyDescent="0.25">
      <c r="A99" s="109" t="s">
        <v>783</v>
      </c>
      <c r="B99" s="109"/>
      <c r="C99" s="109"/>
      <c r="D99" s="109"/>
      <c r="E99" s="109"/>
      <c r="F99" s="81">
        <f>I99*100/75</f>
        <v>34.666666666666664</v>
      </c>
      <c r="G99" s="83"/>
      <c r="H99" s="82"/>
      <c r="I99" s="81">
        <v>26</v>
      </c>
      <c r="J99" s="83"/>
      <c r="K99" s="82"/>
      <c r="L99" s="109" t="s">
        <v>783</v>
      </c>
      <c r="M99" s="109"/>
      <c r="N99" s="109"/>
      <c r="O99" s="109"/>
      <c r="P99" s="109"/>
      <c r="Q99" s="111">
        <f t="shared" ref="Q99:Q104" si="14">F99*250/200</f>
        <v>43.333333333333329</v>
      </c>
      <c r="R99" s="113"/>
      <c r="S99" s="112"/>
      <c r="T99" s="111">
        <f t="shared" ref="T99:T105" si="15">I99*250/200</f>
        <v>32.5</v>
      </c>
      <c r="U99" s="113"/>
      <c r="V99" s="112"/>
    </row>
    <row r="100" spans="1:22" x14ac:dyDescent="0.25">
      <c r="A100" s="109" t="s">
        <v>68</v>
      </c>
      <c r="B100" s="109"/>
      <c r="C100" s="109"/>
      <c r="D100" s="109"/>
      <c r="E100" s="109"/>
      <c r="F100" s="81">
        <f>I100*100/80</f>
        <v>10</v>
      </c>
      <c r="G100" s="83"/>
      <c r="H100" s="82"/>
      <c r="I100" s="81">
        <v>8</v>
      </c>
      <c r="J100" s="83"/>
      <c r="K100" s="82"/>
      <c r="L100" s="109" t="s">
        <v>68</v>
      </c>
      <c r="M100" s="109"/>
      <c r="N100" s="109"/>
      <c r="O100" s="109"/>
      <c r="P100" s="109"/>
      <c r="Q100" s="111">
        <f t="shared" si="14"/>
        <v>12.5</v>
      </c>
      <c r="R100" s="113"/>
      <c r="S100" s="112"/>
      <c r="T100" s="111">
        <f t="shared" si="15"/>
        <v>10</v>
      </c>
      <c r="U100" s="113"/>
      <c r="V100" s="112"/>
    </row>
    <row r="101" spans="1:22" x14ac:dyDescent="0.25">
      <c r="A101" s="109" t="s">
        <v>69</v>
      </c>
      <c r="B101" s="109"/>
      <c r="C101" s="109"/>
      <c r="D101" s="109"/>
      <c r="E101" s="109"/>
      <c r="F101" s="81">
        <v>11.9</v>
      </c>
      <c r="G101" s="83"/>
      <c r="H101" s="82"/>
      <c r="I101" s="81">
        <v>10</v>
      </c>
      <c r="J101" s="83"/>
      <c r="K101" s="82"/>
      <c r="L101" s="205" t="s">
        <v>69</v>
      </c>
      <c r="M101" s="205"/>
      <c r="N101" s="205"/>
      <c r="O101" s="205"/>
      <c r="P101" s="205"/>
      <c r="Q101" s="111">
        <f t="shared" si="14"/>
        <v>14.875</v>
      </c>
      <c r="R101" s="113"/>
      <c r="S101" s="112"/>
      <c r="T101" s="111">
        <f t="shared" si="15"/>
        <v>12.5</v>
      </c>
      <c r="U101" s="113"/>
      <c r="V101" s="112"/>
    </row>
    <row r="102" spans="1:22" x14ac:dyDescent="0.25">
      <c r="A102" s="109" t="s">
        <v>55</v>
      </c>
      <c r="B102" s="109"/>
      <c r="C102" s="109"/>
      <c r="D102" s="109"/>
      <c r="E102" s="109"/>
      <c r="F102" s="81">
        <v>2.4</v>
      </c>
      <c r="G102" s="83"/>
      <c r="H102" s="82"/>
      <c r="I102" s="81">
        <v>2.4</v>
      </c>
      <c r="J102" s="83"/>
      <c r="K102" s="82"/>
      <c r="L102" s="205" t="s">
        <v>55</v>
      </c>
      <c r="M102" s="205"/>
      <c r="N102" s="205"/>
      <c r="O102" s="205"/>
      <c r="P102" s="205"/>
      <c r="Q102" s="111">
        <f t="shared" si="14"/>
        <v>3</v>
      </c>
      <c r="R102" s="113"/>
      <c r="S102" s="112"/>
      <c r="T102" s="111">
        <f t="shared" si="15"/>
        <v>3</v>
      </c>
      <c r="U102" s="113"/>
      <c r="V102" s="112"/>
    </row>
    <row r="103" spans="1:22" x14ac:dyDescent="0.25">
      <c r="A103" s="109" t="s">
        <v>70</v>
      </c>
      <c r="B103" s="109"/>
      <c r="C103" s="109"/>
      <c r="D103" s="109"/>
      <c r="E103" s="109"/>
      <c r="F103" s="81">
        <v>160</v>
      </c>
      <c r="G103" s="83"/>
      <c r="H103" s="82"/>
      <c r="I103" s="81">
        <v>160</v>
      </c>
      <c r="J103" s="83"/>
      <c r="K103" s="82"/>
      <c r="L103" s="205" t="s">
        <v>70</v>
      </c>
      <c r="M103" s="205"/>
      <c r="N103" s="205"/>
      <c r="O103" s="205"/>
      <c r="P103" s="205"/>
      <c r="Q103" s="111">
        <f t="shared" si="14"/>
        <v>200</v>
      </c>
      <c r="R103" s="113"/>
      <c r="S103" s="112"/>
      <c r="T103" s="111">
        <f t="shared" si="15"/>
        <v>200</v>
      </c>
      <c r="U103" s="113"/>
      <c r="V103" s="112"/>
    </row>
    <row r="104" spans="1:22" x14ac:dyDescent="0.25">
      <c r="A104" s="109" t="s">
        <v>45</v>
      </c>
      <c r="B104" s="109"/>
      <c r="C104" s="109"/>
      <c r="D104" s="109"/>
      <c r="E104" s="109"/>
      <c r="F104" s="107">
        <v>6</v>
      </c>
      <c r="G104" s="107"/>
      <c r="H104" s="107"/>
      <c r="I104" s="107">
        <v>6</v>
      </c>
      <c r="J104" s="107"/>
      <c r="K104" s="107"/>
      <c r="L104" s="205" t="s">
        <v>45</v>
      </c>
      <c r="M104" s="205"/>
      <c r="N104" s="205"/>
      <c r="O104" s="205"/>
      <c r="P104" s="205"/>
      <c r="Q104" s="111">
        <f t="shared" si="14"/>
        <v>7.5</v>
      </c>
      <c r="R104" s="113"/>
      <c r="S104" s="112"/>
      <c r="T104" s="111">
        <f t="shared" si="15"/>
        <v>7.5</v>
      </c>
      <c r="U104" s="113"/>
      <c r="V104" s="112"/>
    </row>
    <row r="105" spans="1:22" x14ac:dyDescent="0.25">
      <c r="A105" s="109" t="s">
        <v>25</v>
      </c>
      <c r="B105" s="109"/>
      <c r="C105" s="109"/>
      <c r="D105" s="109"/>
      <c r="E105" s="109"/>
      <c r="F105" s="105"/>
      <c r="G105" s="105"/>
      <c r="H105" s="105"/>
      <c r="I105" s="105">
        <v>200</v>
      </c>
      <c r="J105" s="105"/>
      <c r="K105" s="105"/>
      <c r="L105" s="205" t="s">
        <v>25</v>
      </c>
      <c r="M105" s="205"/>
      <c r="N105" s="205"/>
      <c r="O105" s="205"/>
      <c r="P105" s="205"/>
      <c r="Q105" s="111"/>
      <c r="R105" s="113"/>
      <c r="S105" s="112"/>
      <c r="T105" s="111">
        <f t="shared" si="15"/>
        <v>250</v>
      </c>
      <c r="U105" s="113"/>
      <c r="V105" s="112"/>
    </row>
    <row r="106" spans="1:22" x14ac:dyDescent="0.25">
      <c r="A106" s="109"/>
      <c r="B106" s="109"/>
      <c r="C106" s="109"/>
      <c r="D106" s="109"/>
      <c r="E106" s="109"/>
      <c r="F106" s="105"/>
      <c r="G106" s="105"/>
      <c r="H106" s="105"/>
      <c r="I106" s="105"/>
      <c r="J106" s="105"/>
      <c r="K106" s="105"/>
      <c r="L106" s="205"/>
      <c r="M106" s="205"/>
      <c r="N106" s="205"/>
      <c r="O106" s="205"/>
      <c r="P106" s="205"/>
      <c r="Q106" s="208"/>
      <c r="R106" s="208"/>
      <c r="S106" s="208"/>
      <c r="T106" s="208"/>
      <c r="U106" s="208"/>
      <c r="V106" s="208"/>
    </row>
    <row r="107" spans="1:22" ht="15" hidden="1" customHeight="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</row>
    <row r="108" spans="1:2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</row>
    <row r="109" spans="1:22" x14ac:dyDescent="0.25">
      <c r="A109" s="68" t="s">
        <v>31</v>
      </c>
      <c r="B109" s="68"/>
      <c r="C109" s="68"/>
      <c r="D109" s="68"/>
      <c r="E109" s="68"/>
      <c r="F109" s="68"/>
      <c r="G109" s="68"/>
      <c r="H109" s="68"/>
      <c r="I109" s="84"/>
      <c r="J109" s="84"/>
      <c r="K109" s="84"/>
      <c r="L109" s="215" t="s">
        <v>31</v>
      </c>
      <c r="M109" s="215"/>
      <c r="N109" s="215"/>
      <c r="O109" s="215"/>
      <c r="P109" s="215"/>
      <c r="Q109" s="215"/>
      <c r="R109" s="215"/>
      <c r="S109" s="215"/>
      <c r="T109" s="123"/>
      <c r="U109" s="123"/>
      <c r="V109" s="123"/>
    </row>
    <row r="110" spans="1:22" ht="15" customHeight="1" x14ac:dyDescent="0.25">
      <c r="A110" s="105" t="s">
        <v>26</v>
      </c>
      <c r="B110" s="105"/>
      <c r="C110" s="105"/>
      <c r="D110" s="105"/>
      <c r="E110" s="105"/>
      <c r="F110" s="105"/>
      <c r="G110" s="106" t="s">
        <v>30</v>
      </c>
      <c r="H110" s="106"/>
      <c r="I110" s="75" t="s">
        <v>9</v>
      </c>
      <c r="J110" s="76"/>
      <c r="K110" s="77"/>
      <c r="L110" s="208" t="s">
        <v>26</v>
      </c>
      <c r="M110" s="208"/>
      <c r="N110" s="208"/>
      <c r="O110" s="208"/>
      <c r="P110" s="208"/>
      <c r="Q110" s="208"/>
      <c r="R110" s="216" t="s">
        <v>30</v>
      </c>
      <c r="S110" s="216"/>
      <c r="T110" s="217" t="s">
        <v>9</v>
      </c>
      <c r="U110" s="218"/>
      <c r="V110" s="219"/>
    </row>
    <row r="111" spans="1:22" x14ac:dyDescent="0.25">
      <c r="A111" s="105" t="s">
        <v>27</v>
      </c>
      <c r="B111" s="105"/>
      <c r="C111" s="105" t="s">
        <v>28</v>
      </c>
      <c r="D111" s="105"/>
      <c r="E111" s="105" t="s">
        <v>29</v>
      </c>
      <c r="F111" s="105"/>
      <c r="G111" s="106"/>
      <c r="H111" s="106"/>
      <c r="I111" s="78"/>
      <c r="J111" s="79"/>
      <c r="K111" s="80"/>
      <c r="L111" s="208" t="s">
        <v>27</v>
      </c>
      <c r="M111" s="208"/>
      <c r="N111" s="208" t="s">
        <v>28</v>
      </c>
      <c r="O111" s="208"/>
      <c r="P111" s="208" t="s">
        <v>29</v>
      </c>
      <c r="Q111" s="208"/>
      <c r="R111" s="216"/>
      <c r="S111" s="216"/>
      <c r="T111" s="220"/>
      <c r="U111" s="221"/>
      <c r="V111" s="222"/>
    </row>
    <row r="112" spans="1:22" x14ac:dyDescent="0.25">
      <c r="A112" s="105">
        <v>1.7</v>
      </c>
      <c r="B112" s="105"/>
      <c r="C112" s="105">
        <v>4.5999999999999996</v>
      </c>
      <c r="D112" s="105"/>
      <c r="E112" s="105">
        <v>5.8</v>
      </c>
      <c r="F112" s="105"/>
      <c r="G112" s="105">
        <v>70.599999999999994</v>
      </c>
      <c r="H112" s="105"/>
      <c r="I112" s="105">
        <v>6.6</v>
      </c>
      <c r="J112" s="69"/>
      <c r="K112" s="5"/>
      <c r="L112" s="213">
        <f>A112*250/200</f>
        <v>2.125</v>
      </c>
      <c r="M112" s="213"/>
      <c r="N112" s="213">
        <f t="shared" ref="N112" si="16">C112*250/200</f>
        <v>5.75</v>
      </c>
      <c r="O112" s="213"/>
      <c r="P112" s="213">
        <f t="shared" ref="P112" si="17">E112*250/200</f>
        <v>7.25</v>
      </c>
      <c r="Q112" s="213"/>
      <c r="R112" s="213">
        <f t="shared" ref="R112" si="18">G112*250/200</f>
        <v>88.25</v>
      </c>
      <c r="S112" s="213"/>
      <c r="T112" s="213">
        <f t="shared" ref="T112" si="19">I112*250/200</f>
        <v>8.25</v>
      </c>
      <c r="U112" s="111"/>
      <c r="V112" s="13"/>
    </row>
    <row r="113" spans="1:22" x14ac:dyDescent="0.25">
      <c r="A113" s="84" t="s">
        <v>32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123" t="s">
        <v>32</v>
      </c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</row>
    <row r="114" spans="1:22" ht="107.25" customHeight="1" x14ac:dyDescent="0.25">
      <c r="A114" s="177" t="s">
        <v>83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244" t="s">
        <v>382</v>
      </c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</row>
    <row r="115" spans="1:22" x14ac:dyDescent="0.25">
      <c r="A115" s="67" t="s">
        <v>10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125" t="s">
        <v>10</v>
      </c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</row>
    <row r="116" spans="1:22" ht="26.25" customHeight="1" x14ac:dyDescent="0.25">
      <c r="A116" s="63" t="s">
        <v>84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121" t="s">
        <v>84</v>
      </c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</row>
    <row r="117" spans="1:22" x14ac:dyDescent="0.25">
      <c r="A117" s="67" t="s">
        <v>11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125" t="s">
        <v>11</v>
      </c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</row>
    <row r="118" spans="1:22" ht="44.25" customHeight="1" x14ac:dyDescent="0.25">
      <c r="A118" s="63" t="s">
        <v>85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121" t="s">
        <v>85</v>
      </c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</row>
    <row r="119" spans="1:22" x14ac:dyDescent="0.25">
      <c r="A119" s="64"/>
      <c r="B119" s="64"/>
      <c r="C119" s="64"/>
      <c r="D119" s="64"/>
      <c r="E119" s="7"/>
      <c r="F119" s="7"/>
      <c r="G119" s="7"/>
      <c r="H119" s="7"/>
      <c r="I119" s="7"/>
      <c r="J119" s="7"/>
      <c r="K119" s="7"/>
      <c r="L119" s="224"/>
      <c r="M119" s="224"/>
      <c r="N119" s="224"/>
      <c r="O119" s="224"/>
      <c r="P119" s="23"/>
      <c r="Q119" s="23"/>
      <c r="R119" s="23"/>
      <c r="S119" s="23"/>
      <c r="T119" s="23"/>
      <c r="U119" s="23"/>
      <c r="V119" s="23"/>
    </row>
    <row r="120" spans="1:2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x14ac:dyDescent="0.25">
      <c r="A121" s="65"/>
      <c r="B121" s="65"/>
      <c r="C121" s="65"/>
      <c r="D121" s="8"/>
      <c r="E121" s="65"/>
      <c r="F121" s="65"/>
      <c r="G121" s="65"/>
      <c r="H121" s="8"/>
      <c r="I121" s="65"/>
      <c r="J121" s="65"/>
      <c r="K121" s="65"/>
      <c r="L121" s="95"/>
      <c r="M121" s="95"/>
      <c r="N121" s="95"/>
      <c r="O121" s="26"/>
      <c r="P121" s="95"/>
      <c r="Q121" s="95"/>
      <c r="R121" s="95"/>
      <c r="S121" s="26"/>
      <c r="T121" s="95"/>
      <c r="U121" s="95"/>
      <c r="V121" s="95"/>
    </row>
    <row r="122" spans="1:22" x14ac:dyDescent="0.25">
      <c r="A122" s="66"/>
      <c r="B122" s="66"/>
      <c r="C122" s="66"/>
      <c r="D122" s="66"/>
      <c r="L122" s="200"/>
      <c r="M122" s="200"/>
      <c r="N122" s="200"/>
      <c r="O122" s="200"/>
    </row>
    <row r="123" spans="1:22" x14ac:dyDescent="0.25">
      <c r="A123" s="67" t="s">
        <v>391</v>
      </c>
      <c r="B123" s="67"/>
      <c r="C123" s="67"/>
      <c r="D123" s="67"/>
      <c r="E123" s="67"/>
      <c r="F123" s="67"/>
      <c r="G123" s="4"/>
      <c r="H123" s="4"/>
      <c r="I123" s="2"/>
      <c r="J123" s="67" t="s">
        <v>38</v>
      </c>
      <c r="K123" s="67"/>
      <c r="L123" s="125" t="s">
        <v>391</v>
      </c>
      <c r="M123" s="125"/>
      <c r="N123" s="125"/>
      <c r="O123" s="125"/>
      <c r="P123" s="125"/>
      <c r="Q123" s="125"/>
      <c r="R123" s="14"/>
      <c r="S123" s="14"/>
      <c r="T123" s="15"/>
      <c r="U123" s="125" t="s">
        <v>38</v>
      </c>
      <c r="V123" s="125"/>
    </row>
    <row r="124" spans="1:22" ht="12.75" hidden="1" customHeight="1" x14ac:dyDescent="0.25">
      <c r="A124" s="6"/>
      <c r="G124" s="1"/>
      <c r="H124" s="103"/>
      <c r="I124" s="103"/>
      <c r="J124" s="103" t="s">
        <v>0</v>
      </c>
      <c r="K124" s="103"/>
      <c r="R124" s="11"/>
      <c r="S124" s="103"/>
      <c r="T124" s="103"/>
      <c r="U124" s="103" t="s">
        <v>0</v>
      </c>
      <c r="V124" s="103"/>
    </row>
    <row r="125" spans="1:22" ht="12.75" hidden="1" customHeight="1" x14ac:dyDescent="0.25">
      <c r="A125" s="37"/>
      <c r="B125" s="37"/>
      <c r="C125" s="37"/>
      <c r="D125" s="37"/>
      <c r="E125" s="37"/>
      <c r="F125" s="37"/>
      <c r="G125" s="37"/>
      <c r="H125" s="128"/>
      <c r="I125" s="128"/>
      <c r="J125" s="128" t="s">
        <v>632</v>
      </c>
      <c r="K125" s="128"/>
      <c r="L125" s="37"/>
      <c r="M125" s="37"/>
      <c r="N125" s="37"/>
      <c r="O125" s="37"/>
      <c r="P125" s="37"/>
      <c r="Q125" s="37"/>
      <c r="R125" s="37"/>
      <c r="S125" s="128"/>
      <c r="T125" s="128"/>
      <c r="U125" s="128" t="s">
        <v>632</v>
      </c>
      <c r="V125" s="128"/>
    </row>
    <row r="126" spans="1:22" ht="17.25" hidden="1" customHeight="1" x14ac:dyDescent="0.25">
      <c r="A126" s="37"/>
      <c r="B126" s="37"/>
      <c r="C126" s="37"/>
      <c r="D126" s="37"/>
      <c r="E126" s="37"/>
      <c r="F126" s="37"/>
      <c r="G126" s="43"/>
      <c r="H126" s="129" t="s">
        <v>633</v>
      </c>
      <c r="I126" s="129"/>
      <c r="J126" s="129"/>
      <c r="K126" s="129"/>
      <c r="L126" s="37"/>
      <c r="M126" s="37"/>
      <c r="N126" s="37"/>
      <c r="O126" s="37"/>
      <c r="P126" s="37"/>
      <c r="Q126" s="37"/>
      <c r="R126" s="43"/>
      <c r="S126" s="129" t="s">
        <v>633</v>
      </c>
      <c r="T126" s="129"/>
      <c r="U126" s="129"/>
      <c r="V126" s="129"/>
    </row>
    <row r="127" spans="1:22" ht="21.75" hidden="1" customHeight="1" x14ac:dyDescent="0.25">
      <c r="A127" s="37"/>
      <c r="B127" s="37"/>
      <c r="C127" s="37"/>
      <c r="D127" s="37"/>
      <c r="E127" s="37"/>
      <c r="F127" s="37"/>
      <c r="G127" s="43"/>
      <c r="H127" s="130" t="s">
        <v>1</v>
      </c>
      <c r="I127" s="130"/>
      <c r="J127" s="130"/>
      <c r="K127" s="130"/>
      <c r="L127" s="37"/>
      <c r="M127" s="37"/>
      <c r="N127" s="37"/>
      <c r="O127" s="37"/>
      <c r="P127" s="37"/>
      <c r="Q127" s="37"/>
      <c r="R127" s="43"/>
      <c r="S127" s="130" t="s">
        <v>1</v>
      </c>
      <c r="T127" s="130"/>
      <c r="U127" s="130"/>
      <c r="V127" s="130"/>
    </row>
    <row r="128" spans="1:22" ht="19.5" hidden="1" customHeight="1" x14ac:dyDescent="0.25">
      <c r="A128" s="37"/>
      <c r="B128" s="37"/>
      <c r="C128" s="37"/>
      <c r="D128" s="37"/>
      <c r="E128" s="37"/>
      <c r="F128" s="37"/>
      <c r="G128" s="43"/>
      <c r="H128" s="130" t="s">
        <v>2</v>
      </c>
      <c r="I128" s="130"/>
      <c r="J128" s="130"/>
      <c r="K128" s="130"/>
      <c r="L128" s="37"/>
      <c r="M128" s="37"/>
      <c r="N128" s="37"/>
      <c r="O128" s="37"/>
      <c r="P128" s="37"/>
      <c r="Q128" s="37"/>
      <c r="R128" s="43"/>
      <c r="S128" s="130" t="s">
        <v>2</v>
      </c>
      <c r="T128" s="130"/>
      <c r="U128" s="130"/>
      <c r="V128" s="130"/>
    </row>
    <row r="129" spans="1:22" ht="21" hidden="1" customHeight="1" x14ac:dyDescent="0.25">
      <c r="A129" s="37"/>
      <c r="B129" s="37"/>
      <c r="C129" s="37"/>
      <c r="D129" s="37"/>
      <c r="E129" s="37"/>
      <c r="F129" s="37"/>
      <c r="G129" s="43"/>
      <c r="H129" s="130" t="s">
        <v>3</v>
      </c>
      <c r="I129" s="130"/>
      <c r="J129" s="130"/>
      <c r="K129" s="130"/>
      <c r="L129" s="37"/>
      <c r="M129" s="37"/>
      <c r="N129" s="37"/>
      <c r="O129" s="37"/>
      <c r="P129" s="37"/>
      <c r="Q129" s="37"/>
      <c r="R129" s="43"/>
      <c r="S129" s="130" t="s">
        <v>3</v>
      </c>
      <c r="T129" s="130"/>
      <c r="U129" s="130"/>
      <c r="V129" s="130"/>
    </row>
    <row r="130" spans="1:22" hidden="1" x14ac:dyDescent="0.25">
      <c r="A130" s="37"/>
      <c r="B130" s="37"/>
      <c r="C130" s="37"/>
      <c r="D130" s="37"/>
      <c r="E130" s="37"/>
      <c r="F130" s="37"/>
      <c r="G130" s="37"/>
      <c r="H130" s="131" t="s">
        <v>36</v>
      </c>
      <c r="I130" s="131"/>
      <c r="J130" s="131"/>
      <c r="K130" s="131"/>
      <c r="L130" s="37"/>
      <c r="M130" s="37"/>
      <c r="N130" s="37"/>
      <c r="O130" s="37"/>
      <c r="P130" s="37"/>
      <c r="Q130" s="37"/>
      <c r="R130" s="37"/>
      <c r="S130" s="131" t="s">
        <v>36</v>
      </c>
      <c r="T130" s="131"/>
      <c r="U130" s="131"/>
      <c r="V130" s="131"/>
    </row>
    <row r="131" spans="1:22" ht="4.5" hidden="1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hidden="1" x14ac:dyDescent="0.25">
      <c r="A132" s="37"/>
      <c r="B132" s="37"/>
      <c r="C132" s="167" t="s">
        <v>330</v>
      </c>
      <c r="D132" s="167"/>
      <c r="E132" s="167"/>
      <c r="F132" s="167"/>
      <c r="G132" s="168" t="s">
        <v>334</v>
      </c>
      <c r="H132" s="168"/>
      <c r="I132" s="55"/>
      <c r="J132" s="37"/>
      <c r="K132" s="37"/>
      <c r="L132" s="37"/>
      <c r="M132" s="37"/>
      <c r="N132" s="167" t="s">
        <v>330</v>
      </c>
      <c r="O132" s="167"/>
      <c r="P132" s="167"/>
      <c r="Q132" s="167"/>
      <c r="R132" s="168" t="s">
        <v>394</v>
      </c>
      <c r="S132" s="168"/>
      <c r="T132" s="55"/>
      <c r="U132" s="37"/>
      <c r="V132" s="37"/>
    </row>
    <row r="133" spans="1:22" ht="5.25" hidden="1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hidden="1" x14ac:dyDescent="0.25">
      <c r="A134" s="148" t="s">
        <v>16</v>
      </c>
      <c r="B134" s="148"/>
      <c r="C134" s="148"/>
      <c r="D134" s="148"/>
      <c r="E134" s="149" t="s">
        <v>89</v>
      </c>
      <c r="F134" s="149"/>
      <c r="G134" s="149"/>
      <c r="H134" s="149"/>
      <c r="I134" s="149"/>
      <c r="J134" s="149"/>
      <c r="K134" s="149"/>
      <c r="L134" s="148" t="s">
        <v>16</v>
      </c>
      <c r="M134" s="148"/>
      <c r="N134" s="148"/>
      <c r="O134" s="148"/>
      <c r="P134" s="149" t="s">
        <v>89</v>
      </c>
      <c r="Q134" s="149"/>
      <c r="R134" s="149"/>
      <c r="S134" s="149"/>
      <c r="T134" s="149"/>
      <c r="U134" s="149"/>
      <c r="V134" s="149"/>
    </row>
    <row r="135" spans="1:22" ht="28.5" hidden="1" customHeight="1" x14ac:dyDescent="0.25">
      <c r="A135" s="150" t="s">
        <v>17</v>
      </c>
      <c r="B135" s="150"/>
      <c r="C135" s="150"/>
      <c r="D135" s="150"/>
      <c r="E135" s="151" t="s">
        <v>416</v>
      </c>
      <c r="F135" s="151"/>
      <c r="G135" s="151"/>
      <c r="H135" s="151"/>
      <c r="I135" s="151"/>
      <c r="J135" s="151"/>
      <c r="K135" s="151"/>
      <c r="L135" s="150" t="s">
        <v>17</v>
      </c>
      <c r="M135" s="150"/>
      <c r="N135" s="150"/>
      <c r="O135" s="150"/>
      <c r="P135" s="151" t="s">
        <v>416</v>
      </c>
      <c r="Q135" s="151"/>
      <c r="R135" s="151"/>
      <c r="S135" s="151"/>
      <c r="T135" s="151"/>
      <c r="U135" s="151"/>
      <c r="V135" s="151"/>
    </row>
    <row r="136" spans="1:22" hidden="1" x14ac:dyDescent="0.25">
      <c r="A136" s="148" t="s">
        <v>18</v>
      </c>
      <c r="B136" s="148"/>
      <c r="C136" s="148"/>
      <c r="D136" s="148"/>
      <c r="E136" s="126">
        <v>80</v>
      </c>
      <c r="F136" s="126"/>
      <c r="G136" s="126"/>
      <c r="H136" s="126"/>
      <c r="I136" s="126"/>
      <c r="J136" s="126"/>
      <c r="K136" s="126"/>
      <c r="L136" s="148" t="s">
        <v>18</v>
      </c>
      <c r="M136" s="148"/>
      <c r="N136" s="148"/>
      <c r="O136" s="148"/>
      <c r="P136" s="126">
        <v>80</v>
      </c>
      <c r="Q136" s="126"/>
      <c r="R136" s="126"/>
      <c r="S136" s="126"/>
      <c r="T136" s="126"/>
      <c r="U136" s="126"/>
      <c r="V136" s="126"/>
    </row>
    <row r="137" spans="1:22" hidden="1" x14ac:dyDescent="0.25">
      <c r="A137" s="148" t="s">
        <v>24</v>
      </c>
      <c r="B137" s="148"/>
      <c r="C137" s="148"/>
      <c r="D137" s="148"/>
      <c r="E137" s="126">
        <v>200</v>
      </c>
      <c r="F137" s="126"/>
      <c r="G137" s="126"/>
      <c r="H137" s="126"/>
      <c r="I137" s="126"/>
      <c r="J137" s="126"/>
      <c r="K137" s="126"/>
      <c r="L137" s="148" t="s">
        <v>24</v>
      </c>
      <c r="M137" s="148"/>
      <c r="N137" s="148"/>
      <c r="O137" s="148"/>
      <c r="P137" s="126">
        <v>250</v>
      </c>
      <c r="Q137" s="126"/>
      <c r="R137" s="126"/>
      <c r="S137" s="126"/>
      <c r="T137" s="126"/>
      <c r="U137" s="126"/>
      <c r="V137" s="126"/>
    </row>
    <row r="138" spans="1:22" hidden="1" x14ac:dyDescent="0.25">
      <c r="A138" s="176" t="s">
        <v>19</v>
      </c>
      <c r="B138" s="176"/>
      <c r="C138" s="176"/>
      <c r="D138" s="176"/>
      <c r="E138" s="176"/>
      <c r="F138" s="174" t="s">
        <v>20</v>
      </c>
      <c r="G138" s="174"/>
      <c r="H138" s="174"/>
      <c r="I138" s="174"/>
      <c r="J138" s="174"/>
      <c r="K138" s="174"/>
      <c r="L138" s="176" t="s">
        <v>19</v>
      </c>
      <c r="M138" s="176"/>
      <c r="N138" s="176"/>
      <c r="O138" s="176"/>
      <c r="P138" s="176"/>
      <c r="Q138" s="174" t="s">
        <v>20</v>
      </c>
      <c r="R138" s="174"/>
      <c r="S138" s="174"/>
      <c r="T138" s="174"/>
      <c r="U138" s="174"/>
      <c r="V138" s="174"/>
    </row>
    <row r="139" spans="1:22" hidden="1" x14ac:dyDescent="0.25">
      <c r="A139" s="176"/>
      <c r="B139" s="176"/>
      <c r="C139" s="176"/>
      <c r="D139" s="176"/>
      <c r="E139" s="176"/>
      <c r="F139" s="174" t="s">
        <v>21</v>
      </c>
      <c r="G139" s="174"/>
      <c r="H139" s="174"/>
      <c r="I139" s="174" t="s">
        <v>22</v>
      </c>
      <c r="J139" s="174"/>
      <c r="K139" s="174"/>
      <c r="L139" s="176"/>
      <c r="M139" s="176"/>
      <c r="N139" s="176"/>
      <c r="O139" s="176"/>
      <c r="P139" s="176"/>
      <c r="Q139" s="174" t="s">
        <v>21</v>
      </c>
      <c r="R139" s="174"/>
      <c r="S139" s="174"/>
      <c r="T139" s="174" t="s">
        <v>22</v>
      </c>
      <c r="U139" s="174"/>
      <c r="V139" s="174"/>
    </row>
    <row r="140" spans="1:22" hidden="1" x14ac:dyDescent="0.25">
      <c r="A140" s="173" t="s">
        <v>88</v>
      </c>
      <c r="B140" s="173"/>
      <c r="C140" s="173"/>
      <c r="D140" s="173"/>
      <c r="E140" s="173"/>
      <c r="F140" s="132">
        <v>57.2</v>
      </c>
      <c r="G140" s="133"/>
      <c r="H140" s="134"/>
      <c r="I140" s="132">
        <v>40</v>
      </c>
      <c r="J140" s="133"/>
      <c r="K140" s="134"/>
      <c r="L140" s="173" t="s">
        <v>88</v>
      </c>
      <c r="M140" s="173"/>
      <c r="N140" s="173"/>
      <c r="O140" s="173"/>
      <c r="P140" s="173"/>
      <c r="Q140" s="132">
        <f>F140*250/200</f>
        <v>71.5</v>
      </c>
      <c r="R140" s="133"/>
      <c r="S140" s="134"/>
      <c r="T140" s="132">
        <f>I140*250/200</f>
        <v>50</v>
      </c>
      <c r="U140" s="133"/>
      <c r="V140" s="134"/>
    </row>
    <row r="141" spans="1:22" hidden="1" x14ac:dyDescent="0.25">
      <c r="A141" s="173" t="s">
        <v>164</v>
      </c>
      <c r="B141" s="173"/>
      <c r="C141" s="173"/>
      <c r="D141" s="173"/>
      <c r="E141" s="173"/>
      <c r="F141" s="132">
        <v>42.9</v>
      </c>
      <c r="G141" s="133"/>
      <c r="H141" s="134"/>
      <c r="I141" s="132">
        <v>30</v>
      </c>
      <c r="J141" s="133"/>
      <c r="K141" s="134"/>
      <c r="L141" s="173" t="s">
        <v>164</v>
      </c>
      <c r="M141" s="173"/>
      <c r="N141" s="173"/>
      <c r="O141" s="173"/>
      <c r="P141" s="173"/>
      <c r="Q141" s="132">
        <f t="shared" ref="Q141:Q149" si="20">F141*250/200</f>
        <v>53.625</v>
      </c>
      <c r="R141" s="133"/>
      <c r="S141" s="134"/>
      <c r="T141" s="132">
        <f t="shared" ref="T141:T149" si="21">I141*250/200</f>
        <v>37.5</v>
      </c>
      <c r="U141" s="133"/>
      <c r="V141" s="134"/>
    </row>
    <row r="142" spans="1:22" hidden="1" x14ac:dyDescent="0.25">
      <c r="A142" s="173" t="s">
        <v>68</v>
      </c>
      <c r="B142" s="173"/>
      <c r="C142" s="173"/>
      <c r="D142" s="173"/>
      <c r="E142" s="173"/>
      <c r="F142" s="132">
        <v>10</v>
      </c>
      <c r="G142" s="133"/>
      <c r="H142" s="134"/>
      <c r="I142" s="132">
        <v>8</v>
      </c>
      <c r="J142" s="133"/>
      <c r="K142" s="134"/>
      <c r="L142" s="173" t="s">
        <v>68</v>
      </c>
      <c r="M142" s="173"/>
      <c r="N142" s="173"/>
      <c r="O142" s="173"/>
      <c r="P142" s="173"/>
      <c r="Q142" s="132">
        <f t="shared" si="20"/>
        <v>12.5</v>
      </c>
      <c r="R142" s="133"/>
      <c r="S142" s="134"/>
      <c r="T142" s="132">
        <f t="shared" si="21"/>
        <v>10</v>
      </c>
      <c r="U142" s="133"/>
      <c r="V142" s="134"/>
    </row>
    <row r="143" spans="1:22" hidden="1" x14ac:dyDescent="0.25">
      <c r="A143" s="173" t="s">
        <v>69</v>
      </c>
      <c r="B143" s="173"/>
      <c r="C143" s="173"/>
      <c r="D143" s="173"/>
      <c r="E143" s="173"/>
      <c r="F143" s="132">
        <v>11.9</v>
      </c>
      <c r="G143" s="133"/>
      <c r="H143" s="134"/>
      <c r="I143" s="132">
        <v>10</v>
      </c>
      <c r="J143" s="133"/>
      <c r="K143" s="134"/>
      <c r="L143" s="173" t="s">
        <v>69</v>
      </c>
      <c r="M143" s="173"/>
      <c r="N143" s="173"/>
      <c r="O143" s="173"/>
      <c r="P143" s="173"/>
      <c r="Q143" s="132">
        <f t="shared" si="20"/>
        <v>14.875</v>
      </c>
      <c r="R143" s="133"/>
      <c r="S143" s="134"/>
      <c r="T143" s="132">
        <f t="shared" si="21"/>
        <v>12.5</v>
      </c>
      <c r="U143" s="133"/>
      <c r="V143" s="134"/>
    </row>
    <row r="144" spans="1:22" hidden="1" x14ac:dyDescent="0.25">
      <c r="A144" s="173" t="s">
        <v>55</v>
      </c>
      <c r="B144" s="173"/>
      <c r="C144" s="173"/>
      <c r="D144" s="173"/>
      <c r="E144" s="173"/>
      <c r="F144" s="132">
        <v>2.4</v>
      </c>
      <c r="G144" s="133"/>
      <c r="H144" s="134"/>
      <c r="I144" s="132">
        <v>2.4</v>
      </c>
      <c r="J144" s="133"/>
      <c r="K144" s="134"/>
      <c r="L144" s="173" t="s">
        <v>55</v>
      </c>
      <c r="M144" s="173"/>
      <c r="N144" s="173"/>
      <c r="O144" s="173"/>
      <c r="P144" s="173"/>
      <c r="Q144" s="132">
        <f t="shared" si="20"/>
        <v>3</v>
      </c>
      <c r="R144" s="133"/>
      <c r="S144" s="134"/>
      <c r="T144" s="132">
        <f t="shared" si="21"/>
        <v>3</v>
      </c>
      <c r="U144" s="133"/>
      <c r="V144" s="134"/>
    </row>
    <row r="145" spans="1:22" hidden="1" x14ac:dyDescent="0.25">
      <c r="A145" s="173" t="s">
        <v>70</v>
      </c>
      <c r="B145" s="173"/>
      <c r="C145" s="173"/>
      <c r="D145" s="173"/>
      <c r="E145" s="173"/>
      <c r="F145" s="132">
        <v>160</v>
      </c>
      <c r="G145" s="133"/>
      <c r="H145" s="134"/>
      <c r="I145" s="132">
        <v>160</v>
      </c>
      <c r="J145" s="133"/>
      <c r="K145" s="134"/>
      <c r="L145" s="173" t="s">
        <v>70</v>
      </c>
      <c r="M145" s="173"/>
      <c r="N145" s="173"/>
      <c r="O145" s="173"/>
      <c r="P145" s="173"/>
      <c r="Q145" s="132">
        <f t="shared" si="20"/>
        <v>200</v>
      </c>
      <c r="R145" s="133"/>
      <c r="S145" s="134"/>
      <c r="T145" s="132">
        <f t="shared" si="21"/>
        <v>200</v>
      </c>
      <c r="U145" s="133"/>
      <c r="V145" s="134"/>
    </row>
    <row r="146" spans="1:22" hidden="1" x14ac:dyDescent="0.25">
      <c r="A146" s="173" t="s">
        <v>45</v>
      </c>
      <c r="B146" s="173"/>
      <c r="C146" s="173"/>
      <c r="D146" s="173"/>
      <c r="E146" s="173"/>
      <c r="F146" s="172">
        <v>7</v>
      </c>
      <c r="G146" s="172"/>
      <c r="H146" s="172"/>
      <c r="I146" s="172">
        <v>7</v>
      </c>
      <c r="J146" s="172"/>
      <c r="K146" s="172"/>
      <c r="L146" s="173" t="s">
        <v>45</v>
      </c>
      <c r="M146" s="173"/>
      <c r="N146" s="173"/>
      <c r="O146" s="173"/>
      <c r="P146" s="173"/>
      <c r="Q146" s="132">
        <f t="shared" si="20"/>
        <v>8.75</v>
      </c>
      <c r="R146" s="133"/>
      <c r="S146" s="134"/>
      <c r="T146" s="132">
        <f t="shared" si="21"/>
        <v>8.75</v>
      </c>
      <c r="U146" s="133"/>
      <c r="V146" s="134"/>
    </row>
    <row r="147" spans="1:22" hidden="1" x14ac:dyDescent="0.25">
      <c r="A147" s="173" t="s">
        <v>25</v>
      </c>
      <c r="B147" s="173"/>
      <c r="C147" s="173"/>
      <c r="D147" s="173"/>
      <c r="E147" s="173"/>
      <c r="F147" s="174"/>
      <c r="G147" s="174"/>
      <c r="H147" s="174"/>
      <c r="I147" s="174">
        <v>200</v>
      </c>
      <c r="J147" s="174"/>
      <c r="K147" s="174"/>
      <c r="L147" s="173" t="s">
        <v>25</v>
      </c>
      <c r="M147" s="173"/>
      <c r="N147" s="173"/>
      <c r="O147" s="173"/>
      <c r="P147" s="173"/>
      <c r="Q147" s="132"/>
      <c r="R147" s="133"/>
      <c r="S147" s="134"/>
      <c r="T147" s="132">
        <f t="shared" si="21"/>
        <v>250</v>
      </c>
      <c r="U147" s="133"/>
      <c r="V147" s="134"/>
    </row>
    <row r="148" spans="1:22" ht="15" hidden="1" customHeight="1" x14ac:dyDescent="0.25">
      <c r="A148" s="173"/>
      <c r="B148" s="173"/>
      <c r="C148" s="173"/>
      <c r="D148" s="173"/>
      <c r="E148" s="173"/>
      <c r="F148" s="174"/>
      <c r="G148" s="174"/>
      <c r="H148" s="174"/>
      <c r="I148" s="174"/>
      <c r="J148" s="174"/>
      <c r="K148" s="174"/>
      <c r="L148" s="173"/>
      <c r="M148" s="173"/>
      <c r="N148" s="173"/>
      <c r="O148" s="173"/>
      <c r="P148" s="173"/>
      <c r="Q148" s="132">
        <f t="shared" si="20"/>
        <v>0</v>
      </c>
      <c r="R148" s="133"/>
      <c r="S148" s="134"/>
      <c r="T148" s="132">
        <f t="shared" si="21"/>
        <v>0</v>
      </c>
      <c r="U148" s="133"/>
      <c r="V148" s="134"/>
    </row>
    <row r="149" spans="1:22" ht="15" hidden="1" customHeight="1" x14ac:dyDescent="0.2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32">
        <f t="shared" si="20"/>
        <v>0</v>
      </c>
      <c r="R149" s="133"/>
      <c r="S149" s="134"/>
      <c r="T149" s="132">
        <f t="shared" si="21"/>
        <v>0</v>
      </c>
      <c r="U149" s="133"/>
      <c r="V149" s="134"/>
    </row>
    <row r="150" spans="1:22" hidden="1" x14ac:dyDescent="0.2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</row>
    <row r="151" spans="1:22" hidden="1" x14ac:dyDescent="0.25">
      <c r="A151" s="139" t="s">
        <v>31</v>
      </c>
      <c r="B151" s="139"/>
      <c r="C151" s="139"/>
      <c r="D151" s="139"/>
      <c r="E151" s="139"/>
      <c r="F151" s="139"/>
      <c r="G151" s="139"/>
      <c r="H151" s="139"/>
      <c r="I151" s="138"/>
      <c r="J151" s="138"/>
      <c r="K151" s="138"/>
      <c r="L151" s="139" t="s">
        <v>31</v>
      </c>
      <c r="M151" s="139"/>
      <c r="N151" s="139"/>
      <c r="O151" s="139"/>
      <c r="P151" s="139"/>
      <c r="Q151" s="139"/>
      <c r="R151" s="139"/>
      <c r="S151" s="139"/>
      <c r="T151" s="138"/>
      <c r="U151" s="138"/>
      <c r="V151" s="138"/>
    </row>
    <row r="152" spans="1:22" ht="15" hidden="1" customHeight="1" x14ac:dyDescent="0.25">
      <c r="A152" s="174" t="s">
        <v>26</v>
      </c>
      <c r="B152" s="174"/>
      <c r="C152" s="174"/>
      <c r="D152" s="174"/>
      <c r="E152" s="174"/>
      <c r="F152" s="174"/>
      <c r="G152" s="175" t="s">
        <v>30</v>
      </c>
      <c r="H152" s="175"/>
      <c r="I152" s="142" t="s">
        <v>9</v>
      </c>
      <c r="J152" s="143"/>
      <c r="K152" s="144"/>
      <c r="L152" s="174" t="s">
        <v>26</v>
      </c>
      <c r="M152" s="174"/>
      <c r="N152" s="174"/>
      <c r="O152" s="174"/>
      <c r="P152" s="174"/>
      <c r="Q152" s="174"/>
      <c r="R152" s="175" t="s">
        <v>30</v>
      </c>
      <c r="S152" s="175"/>
      <c r="T152" s="142" t="s">
        <v>9</v>
      </c>
      <c r="U152" s="143"/>
      <c r="V152" s="144"/>
    </row>
    <row r="153" spans="1:22" hidden="1" x14ac:dyDescent="0.25">
      <c r="A153" s="174" t="s">
        <v>27</v>
      </c>
      <c r="B153" s="174"/>
      <c r="C153" s="174" t="s">
        <v>28</v>
      </c>
      <c r="D153" s="174"/>
      <c r="E153" s="174" t="s">
        <v>29</v>
      </c>
      <c r="F153" s="174"/>
      <c r="G153" s="175"/>
      <c r="H153" s="175"/>
      <c r="I153" s="145"/>
      <c r="J153" s="146"/>
      <c r="K153" s="147"/>
      <c r="L153" s="174" t="s">
        <v>27</v>
      </c>
      <c r="M153" s="174"/>
      <c r="N153" s="174" t="s">
        <v>28</v>
      </c>
      <c r="O153" s="174"/>
      <c r="P153" s="174" t="s">
        <v>29</v>
      </c>
      <c r="Q153" s="174"/>
      <c r="R153" s="175"/>
      <c r="S153" s="175"/>
      <c r="T153" s="145"/>
      <c r="U153" s="146"/>
      <c r="V153" s="147"/>
    </row>
    <row r="154" spans="1:22" hidden="1" x14ac:dyDescent="0.25">
      <c r="A154" s="172">
        <v>1.7</v>
      </c>
      <c r="B154" s="172"/>
      <c r="C154" s="172">
        <v>4.8</v>
      </c>
      <c r="D154" s="172"/>
      <c r="E154" s="172">
        <v>6</v>
      </c>
      <c r="F154" s="172"/>
      <c r="G154" s="172">
        <v>74.900000000000006</v>
      </c>
      <c r="H154" s="172"/>
      <c r="I154" s="172">
        <v>4.9000000000000004</v>
      </c>
      <c r="J154" s="132"/>
      <c r="K154" s="38"/>
      <c r="L154" s="172">
        <f>A154*250/200</f>
        <v>2.125</v>
      </c>
      <c r="M154" s="172"/>
      <c r="N154" s="172">
        <f t="shared" ref="N154" si="22">C154*250/200</f>
        <v>6</v>
      </c>
      <c r="O154" s="172"/>
      <c r="P154" s="172">
        <f t="shared" ref="P154" si="23">E154*250/200</f>
        <v>7.5</v>
      </c>
      <c r="Q154" s="172"/>
      <c r="R154" s="172">
        <f t="shared" ref="R154" si="24">G154*250/200</f>
        <v>93.625</v>
      </c>
      <c r="S154" s="172"/>
      <c r="T154" s="172">
        <f t="shared" ref="T154" si="25">I154*250/200</f>
        <v>6.125</v>
      </c>
      <c r="U154" s="132"/>
      <c r="V154" s="38"/>
    </row>
    <row r="155" spans="1:22" hidden="1" x14ac:dyDescent="0.25">
      <c r="A155" s="138" t="s">
        <v>32</v>
      </c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 t="s">
        <v>32</v>
      </c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</row>
    <row r="156" spans="1:22" ht="132.75" hidden="1" customHeight="1" x14ac:dyDescent="0.25">
      <c r="A156" s="171" t="s">
        <v>86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71" t="s">
        <v>86</v>
      </c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</row>
    <row r="157" spans="1:22" hidden="1" x14ac:dyDescent="0.25">
      <c r="A157" s="126" t="s">
        <v>10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 t="s">
        <v>10</v>
      </c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</row>
    <row r="158" spans="1:22" ht="15" hidden="1" customHeight="1" x14ac:dyDescent="0.25">
      <c r="A158" s="127" t="s">
        <v>84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 t="s">
        <v>84</v>
      </c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</row>
    <row r="159" spans="1:22" hidden="1" x14ac:dyDescent="0.25">
      <c r="A159" s="126" t="s">
        <v>11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 t="s">
        <v>11</v>
      </c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</row>
    <row r="160" spans="1:22" ht="44.25" hidden="1" customHeight="1" x14ac:dyDescent="0.25">
      <c r="A160" s="127" t="s">
        <v>87</v>
      </c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 t="s">
        <v>87</v>
      </c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</row>
    <row r="161" spans="1:22" hidden="1" x14ac:dyDescent="0.25">
      <c r="A161" s="162"/>
      <c r="B161" s="162"/>
      <c r="C161" s="162"/>
      <c r="D161" s="162"/>
      <c r="E161" s="42"/>
      <c r="F161" s="42"/>
      <c r="G161" s="42"/>
      <c r="H161" s="42"/>
      <c r="I161" s="42"/>
      <c r="J161" s="42"/>
      <c r="K161" s="42"/>
      <c r="L161" s="162"/>
      <c r="M161" s="162"/>
      <c r="N161" s="162"/>
      <c r="O161" s="162"/>
      <c r="P161" s="42"/>
      <c r="Q161" s="42"/>
      <c r="R161" s="42"/>
      <c r="S161" s="42"/>
      <c r="T161" s="42"/>
      <c r="U161" s="42"/>
      <c r="V161" s="42"/>
    </row>
    <row r="162" spans="1:22" hidden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hidden="1" x14ac:dyDescent="0.25">
      <c r="A163" s="131"/>
      <c r="B163" s="131"/>
      <c r="C163" s="131"/>
      <c r="D163" s="44"/>
      <c r="E163" s="131"/>
      <c r="F163" s="131"/>
      <c r="G163" s="131"/>
      <c r="H163" s="44"/>
      <c r="I163" s="131"/>
      <c r="J163" s="131"/>
      <c r="K163" s="131"/>
      <c r="L163" s="131"/>
      <c r="M163" s="131"/>
      <c r="N163" s="131"/>
      <c r="O163" s="44"/>
      <c r="P163" s="131"/>
      <c r="Q163" s="131"/>
      <c r="R163" s="131"/>
      <c r="S163" s="44"/>
      <c r="T163" s="131"/>
      <c r="U163" s="131"/>
      <c r="V163" s="131"/>
    </row>
    <row r="164" spans="1:22" hidden="1" x14ac:dyDescent="0.25">
      <c r="A164" s="148"/>
      <c r="B164" s="148"/>
      <c r="C164" s="148"/>
      <c r="D164" s="148"/>
      <c r="E164" s="37"/>
      <c r="F164" s="37"/>
      <c r="G164" s="37"/>
      <c r="H164" s="37"/>
      <c r="I164" s="37"/>
      <c r="J164" s="37"/>
      <c r="K164" s="37"/>
      <c r="L164" s="148"/>
      <c r="M164" s="148"/>
      <c r="N164" s="148"/>
      <c r="O164" s="148"/>
      <c r="P164" s="37"/>
      <c r="Q164" s="37"/>
      <c r="R164" s="37"/>
      <c r="S164" s="37"/>
      <c r="T164" s="37"/>
      <c r="U164" s="37"/>
      <c r="V164" s="37"/>
    </row>
    <row r="165" spans="1:22" hidden="1" x14ac:dyDescent="0.25">
      <c r="A165" s="126" t="s">
        <v>391</v>
      </c>
      <c r="B165" s="126"/>
      <c r="C165" s="126"/>
      <c r="D165" s="126"/>
      <c r="E165" s="126"/>
      <c r="F165" s="126"/>
      <c r="G165" s="39"/>
      <c r="H165" s="39"/>
      <c r="I165" s="41"/>
      <c r="J165" s="126" t="s">
        <v>38</v>
      </c>
      <c r="K165" s="126"/>
      <c r="L165" s="126" t="s">
        <v>391</v>
      </c>
      <c r="M165" s="126"/>
      <c r="N165" s="126"/>
      <c r="O165" s="126"/>
      <c r="P165" s="126"/>
      <c r="Q165" s="126"/>
      <c r="R165" s="39"/>
      <c r="S165" s="39"/>
      <c r="T165" s="41"/>
      <c r="U165" s="126" t="s">
        <v>38</v>
      </c>
      <c r="V165" s="126"/>
    </row>
    <row r="166" spans="1:22" ht="12.75" customHeight="1" x14ac:dyDescent="0.25">
      <c r="A166" s="6"/>
      <c r="G166" s="1"/>
      <c r="H166" s="103"/>
      <c r="I166" s="103"/>
      <c r="J166" s="103" t="s">
        <v>0</v>
      </c>
      <c r="K166" s="103"/>
      <c r="R166" s="11"/>
      <c r="S166" s="103"/>
      <c r="T166" s="103"/>
      <c r="U166" s="103" t="s">
        <v>0</v>
      </c>
      <c r="V166" s="103"/>
    </row>
    <row r="167" spans="1:22" ht="12.75" customHeight="1" x14ac:dyDescent="0.25">
      <c r="H167" s="103"/>
      <c r="I167" s="103"/>
      <c r="J167" s="103" t="s">
        <v>632</v>
      </c>
      <c r="K167" s="103"/>
      <c r="S167" s="103"/>
      <c r="T167" s="103"/>
      <c r="U167" s="103" t="s">
        <v>632</v>
      </c>
      <c r="V167" s="103"/>
    </row>
    <row r="168" spans="1:22" ht="17.25" customHeight="1" x14ac:dyDescent="0.25">
      <c r="G168" s="3"/>
      <c r="H168" s="104" t="s">
        <v>633</v>
      </c>
      <c r="I168" s="104"/>
      <c r="J168" s="104"/>
      <c r="K168" s="104"/>
      <c r="R168" s="12"/>
      <c r="S168" s="104" t="s">
        <v>633</v>
      </c>
      <c r="T168" s="104"/>
      <c r="U168" s="104"/>
      <c r="V168" s="104"/>
    </row>
    <row r="169" spans="1:22" ht="21.75" customHeight="1" x14ac:dyDescent="0.25">
      <c r="G169" s="3"/>
      <c r="H169" s="94" t="s">
        <v>1</v>
      </c>
      <c r="I169" s="94"/>
      <c r="J169" s="94"/>
      <c r="K169" s="94"/>
      <c r="R169" s="12"/>
      <c r="S169" s="94" t="s">
        <v>1</v>
      </c>
      <c r="T169" s="94"/>
      <c r="U169" s="94"/>
      <c r="V169" s="94"/>
    </row>
    <row r="170" spans="1:22" ht="19.5" customHeight="1" x14ac:dyDescent="0.25">
      <c r="G170" s="3"/>
      <c r="H170" s="94" t="s">
        <v>2</v>
      </c>
      <c r="I170" s="94"/>
      <c r="J170" s="94"/>
      <c r="K170" s="94"/>
      <c r="R170" s="12"/>
      <c r="S170" s="94" t="s">
        <v>2</v>
      </c>
      <c r="T170" s="94"/>
      <c r="U170" s="94"/>
      <c r="V170" s="94"/>
    </row>
    <row r="171" spans="1:22" ht="21" customHeight="1" x14ac:dyDescent="0.25">
      <c r="G171" s="3"/>
      <c r="H171" s="94" t="s">
        <v>3</v>
      </c>
      <c r="I171" s="94"/>
      <c r="J171" s="94"/>
      <c r="K171" s="94"/>
      <c r="R171" s="12"/>
      <c r="S171" s="94" t="s">
        <v>3</v>
      </c>
      <c r="T171" s="94"/>
      <c r="U171" s="94"/>
      <c r="V171" s="94"/>
    </row>
    <row r="172" spans="1:22" x14ac:dyDescent="0.25">
      <c r="H172" s="95" t="s">
        <v>36</v>
      </c>
      <c r="I172" s="95"/>
      <c r="J172" s="95"/>
      <c r="K172" s="95"/>
      <c r="S172" s="95" t="s">
        <v>36</v>
      </c>
      <c r="T172" s="95"/>
      <c r="U172" s="95"/>
      <c r="V172" s="95"/>
    </row>
    <row r="173" spans="1:22" ht="4.5" customHeight="1" x14ac:dyDescent="0.25"/>
    <row r="174" spans="1:22" x14ac:dyDescent="0.25">
      <c r="C174" s="96" t="s">
        <v>330</v>
      </c>
      <c r="D174" s="96"/>
      <c r="E174" s="96"/>
      <c r="F174" s="96"/>
      <c r="G174" s="97" t="s">
        <v>335</v>
      </c>
      <c r="H174" s="97"/>
      <c r="I174" s="27"/>
      <c r="N174" s="203" t="s">
        <v>330</v>
      </c>
      <c r="O174" s="203"/>
      <c r="P174" s="203"/>
      <c r="Q174" s="203"/>
      <c r="R174" s="204" t="s">
        <v>395</v>
      </c>
      <c r="S174" s="204"/>
      <c r="T174" s="33"/>
    </row>
    <row r="175" spans="1:22" ht="5.25" customHeight="1" x14ac:dyDescent="0.25"/>
    <row r="176" spans="1:22" x14ac:dyDescent="0.25">
      <c r="A176" s="66" t="s">
        <v>16</v>
      </c>
      <c r="B176" s="66"/>
      <c r="C176" s="66"/>
      <c r="D176" s="66"/>
      <c r="E176" s="98" t="s">
        <v>90</v>
      </c>
      <c r="F176" s="98"/>
      <c r="G176" s="98"/>
      <c r="H176" s="98"/>
      <c r="I176" s="98"/>
      <c r="J176" s="98"/>
      <c r="K176" s="98"/>
      <c r="L176" s="200" t="s">
        <v>16</v>
      </c>
      <c r="M176" s="200"/>
      <c r="N176" s="200"/>
      <c r="O176" s="200"/>
      <c r="P176" s="201" t="s">
        <v>90</v>
      </c>
      <c r="Q176" s="201"/>
      <c r="R176" s="201"/>
      <c r="S176" s="201"/>
      <c r="T176" s="201"/>
      <c r="U176" s="201"/>
      <c r="V176" s="201"/>
    </row>
    <row r="177" spans="1:22" ht="28.5" customHeight="1" x14ac:dyDescent="0.25">
      <c r="A177" s="99" t="s">
        <v>17</v>
      </c>
      <c r="B177" s="99"/>
      <c r="C177" s="99"/>
      <c r="D177" s="99"/>
      <c r="E177" s="100" t="s">
        <v>417</v>
      </c>
      <c r="F177" s="100"/>
      <c r="G177" s="100"/>
      <c r="H177" s="100"/>
      <c r="I177" s="100"/>
      <c r="J177" s="100"/>
      <c r="K177" s="100"/>
      <c r="L177" s="122" t="s">
        <v>17</v>
      </c>
      <c r="M177" s="122"/>
      <c r="N177" s="122"/>
      <c r="O177" s="122"/>
      <c r="P177" s="100" t="s">
        <v>417</v>
      </c>
      <c r="Q177" s="100"/>
      <c r="R177" s="100"/>
      <c r="S177" s="100"/>
      <c r="T177" s="100"/>
      <c r="U177" s="100"/>
      <c r="V177" s="100"/>
    </row>
    <row r="178" spans="1:22" x14ac:dyDescent="0.25">
      <c r="A178" s="66" t="s">
        <v>18</v>
      </c>
      <c r="B178" s="66"/>
      <c r="C178" s="66"/>
      <c r="D178" s="66"/>
      <c r="E178" s="67">
        <v>66</v>
      </c>
      <c r="F178" s="67"/>
      <c r="G178" s="67"/>
      <c r="H178" s="67"/>
      <c r="I178" s="67"/>
      <c r="J178" s="67"/>
      <c r="K178" s="67"/>
      <c r="L178" s="200" t="s">
        <v>18</v>
      </c>
      <c r="M178" s="200"/>
      <c r="N178" s="200"/>
      <c r="O178" s="200"/>
      <c r="P178" s="125">
        <v>66</v>
      </c>
      <c r="Q178" s="125"/>
      <c r="R178" s="125"/>
      <c r="S178" s="125"/>
      <c r="T178" s="125"/>
      <c r="U178" s="125"/>
      <c r="V178" s="125"/>
    </row>
    <row r="179" spans="1:22" x14ac:dyDescent="0.25">
      <c r="A179" s="66" t="s">
        <v>24</v>
      </c>
      <c r="B179" s="66"/>
      <c r="C179" s="66"/>
      <c r="D179" s="66"/>
      <c r="E179" s="67">
        <v>200</v>
      </c>
      <c r="F179" s="67"/>
      <c r="G179" s="67"/>
      <c r="H179" s="67"/>
      <c r="I179" s="67"/>
      <c r="J179" s="67"/>
      <c r="K179" s="67"/>
      <c r="L179" s="200" t="s">
        <v>24</v>
      </c>
      <c r="M179" s="200"/>
      <c r="N179" s="200"/>
      <c r="O179" s="200"/>
      <c r="P179" s="125">
        <v>250</v>
      </c>
      <c r="Q179" s="125"/>
      <c r="R179" s="125"/>
      <c r="S179" s="125"/>
      <c r="T179" s="125"/>
      <c r="U179" s="125"/>
      <c r="V179" s="125"/>
    </row>
    <row r="180" spans="1:22" x14ac:dyDescent="0.25">
      <c r="A180" s="110" t="s">
        <v>19</v>
      </c>
      <c r="B180" s="110"/>
      <c r="C180" s="110"/>
      <c r="D180" s="110"/>
      <c r="E180" s="110"/>
      <c r="F180" s="105" t="s">
        <v>20</v>
      </c>
      <c r="G180" s="105"/>
      <c r="H180" s="105"/>
      <c r="I180" s="105"/>
      <c r="J180" s="105"/>
      <c r="K180" s="105"/>
      <c r="L180" s="207" t="s">
        <v>19</v>
      </c>
      <c r="M180" s="207"/>
      <c r="N180" s="207"/>
      <c r="O180" s="207"/>
      <c r="P180" s="207"/>
      <c r="Q180" s="208" t="s">
        <v>20</v>
      </c>
      <c r="R180" s="208"/>
      <c r="S180" s="208"/>
      <c r="T180" s="208"/>
      <c r="U180" s="208"/>
      <c r="V180" s="208"/>
    </row>
    <row r="181" spans="1:22" x14ac:dyDescent="0.25">
      <c r="A181" s="110"/>
      <c r="B181" s="110"/>
      <c r="C181" s="110"/>
      <c r="D181" s="110"/>
      <c r="E181" s="110"/>
      <c r="F181" s="105" t="s">
        <v>21</v>
      </c>
      <c r="G181" s="105"/>
      <c r="H181" s="105"/>
      <c r="I181" s="105" t="s">
        <v>22</v>
      </c>
      <c r="J181" s="105"/>
      <c r="K181" s="105"/>
      <c r="L181" s="207"/>
      <c r="M181" s="207"/>
      <c r="N181" s="207"/>
      <c r="O181" s="207"/>
      <c r="P181" s="207"/>
      <c r="Q181" s="208" t="s">
        <v>21</v>
      </c>
      <c r="R181" s="208"/>
      <c r="S181" s="208"/>
      <c r="T181" s="208" t="s">
        <v>22</v>
      </c>
      <c r="U181" s="208"/>
      <c r="V181" s="208"/>
    </row>
    <row r="182" spans="1:22" x14ac:dyDescent="0.25">
      <c r="A182" s="109" t="s">
        <v>82</v>
      </c>
      <c r="B182" s="109"/>
      <c r="C182" s="109"/>
      <c r="D182" s="109"/>
      <c r="E182" s="109"/>
      <c r="F182" s="81">
        <v>20</v>
      </c>
      <c r="G182" s="83"/>
      <c r="H182" s="82"/>
      <c r="I182" s="81">
        <v>16</v>
      </c>
      <c r="J182" s="83"/>
      <c r="K182" s="82"/>
      <c r="L182" s="205" t="s">
        <v>82</v>
      </c>
      <c r="M182" s="205"/>
      <c r="N182" s="205"/>
      <c r="O182" s="205"/>
      <c r="P182" s="205"/>
      <c r="Q182" s="111">
        <f>F182*250/200</f>
        <v>25</v>
      </c>
      <c r="R182" s="113"/>
      <c r="S182" s="112"/>
      <c r="T182" s="111">
        <f>I182*250/200</f>
        <v>20</v>
      </c>
      <c r="U182" s="113"/>
      <c r="V182" s="112"/>
    </row>
    <row r="183" spans="1:22" x14ac:dyDescent="0.25">
      <c r="A183" s="109" t="s">
        <v>783</v>
      </c>
      <c r="B183" s="109"/>
      <c r="C183" s="109"/>
      <c r="D183" s="109"/>
      <c r="E183" s="109"/>
      <c r="F183" s="81">
        <f>I183*100/75</f>
        <v>54.666666666666664</v>
      </c>
      <c r="G183" s="83"/>
      <c r="H183" s="82"/>
      <c r="I183" s="81">
        <v>41</v>
      </c>
      <c r="J183" s="83"/>
      <c r="K183" s="82"/>
      <c r="L183" s="109" t="s">
        <v>783</v>
      </c>
      <c r="M183" s="109"/>
      <c r="N183" s="109"/>
      <c r="O183" s="109"/>
      <c r="P183" s="109"/>
      <c r="Q183" s="111">
        <f t="shared" ref="Q183:Q189" si="26">F183*250/200</f>
        <v>68.333333333333329</v>
      </c>
      <c r="R183" s="113"/>
      <c r="S183" s="112"/>
      <c r="T183" s="111">
        <f t="shared" ref="T183:T190" si="27">I183*250/200</f>
        <v>51.25</v>
      </c>
      <c r="U183" s="113"/>
      <c r="V183" s="112"/>
    </row>
    <row r="184" spans="1:22" x14ac:dyDescent="0.25">
      <c r="A184" s="109" t="s">
        <v>68</v>
      </c>
      <c r="B184" s="109"/>
      <c r="C184" s="109"/>
      <c r="D184" s="109"/>
      <c r="E184" s="109"/>
      <c r="F184" s="81">
        <f>I184*100/80</f>
        <v>10</v>
      </c>
      <c r="G184" s="83"/>
      <c r="H184" s="82"/>
      <c r="I184" s="81">
        <v>8</v>
      </c>
      <c r="J184" s="83"/>
      <c r="K184" s="82"/>
      <c r="L184" s="109" t="s">
        <v>68</v>
      </c>
      <c r="M184" s="109"/>
      <c r="N184" s="109"/>
      <c r="O184" s="109"/>
      <c r="P184" s="109"/>
      <c r="Q184" s="111">
        <f t="shared" si="26"/>
        <v>12.5</v>
      </c>
      <c r="R184" s="113"/>
      <c r="S184" s="112"/>
      <c r="T184" s="111">
        <f t="shared" si="27"/>
        <v>10</v>
      </c>
      <c r="U184" s="113"/>
      <c r="V184" s="112"/>
    </row>
    <row r="185" spans="1:22" x14ac:dyDescent="0.25">
      <c r="A185" s="109" t="s">
        <v>69</v>
      </c>
      <c r="B185" s="109"/>
      <c r="C185" s="109"/>
      <c r="D185" s="109"/>
      <c r="E185" s="109"/>
      <c r="F185" s="81">
        <v>9.6</v>
      </c>
      <c r="G185" s="83"/>
      <c r="H185" s="82"/>
      <c r="I185" s="81">
        <v>8.1</v>
      </c>
      <c r="J185" s="83"/>
      <c r="K185" s="82"/>
      <c r="L185" s="205" t="s">
        <v>69</v>
      </c>
      <c r="M185" s="205"/>
      <c r="N185" s="205"/>
      <c r="O185" s="205"/>
      <c r="P185" s="205"/>
      <c r="Q185" s="111">
        <f t="shared" si="26"/>
        <v>12</v>
      </c>
      <c r="R185" s="113"/>
      <c r="S185" s="112"/>
      <c r="T185" s="111">
        <f t="shared" si="27"/>
        <v>10.125</v>
      </c>
      <c r="U185" s="113"/>
      <c r="V185" s="112"/>
    </row>
    <row r="186" spans="1:22" x14ac:dyDescent="0.25">
      <c r="A186" s="109" t="s">
        <v>396</v>
      </c>
      <c r="B186" s="109"/>
      <c r="C186" s="109"/>
      <c r="D186" s="109"/>
      <c r="E186" s="109"/>
      <c r="F186" s="81">
        <v>9.1999999999999993</v>
      </c>
      <c r="G186" s="83"/>
      <c r="H186" s="82"/>
      <c r="I186" s="81">
        <v>6</v>
      </c>
      <c r="J186" s="83"/>
      <c r="K186" s="82"/>
      <c r="L186" s="205" t="s">
        <v>396</v>
      </c>
      <c r="M186" s="205"/>
      <c r="N186" s="205"/>
      <c r="O186" s="205"/>
      <c r="P186" s="205"/>
      <c r="Q186" s="111">
        <f t="shared" si="26"/>
        <v>11.5</v>
      </c>
      <c r="R186" s="113"/>
      <c r="S186" s="112"/>
      <c r="T186" s="111">
        <f t="shared" si="27"/>
        <v>7.5</v>
      </c>
      <c r="U186" s="113"/>
      <c r="V186" s="112"/>
    </row>
    <row r="187" spans="1:22" x14ac:dyDescent="0.25">
      <c r="A187" s="109" t="s">
        <v>788</v>
      </c>
      <c r="B187" s="109"/>
      <c r="C187" s="109"/>
      <c r="D187" s="109"/>
      <c r="E187" s="109"/>
      <c r="F187" s="81">
        <v>2.4</v>
      </c>
      <c r="G187" s="83"/>
      <c r="H187" s="82"/>
      <c r="I187" s="81">
        <v>2.4</v>
      </c>
      <c r="J187" s="83"/>
      <c r="K187" s="82"/>
      <c r="L187" s="109" t="s">
        <v>788</v>
      </c>
      <c r="M187" s="109"/>
      <c r="N187" s="109"/>
      <c r="O187" s="109"/>
      <c r="P187" s="109"/>
      <c r="Q187" s="111">
        <f t="shared" si="26"/>
        <v>3</v>
      </c>
      <c r="R187" s="113"/>
      <c r="S187" s="112"/>
      <c r="T187" s="111">
        <f t="shared" si="27"/>
        <v>3</v>
      </c>
      <c r="U187" s="113"/>
      <c r="V187" s="112"/>
    </row>
    <row r="188" spans="1:22" x14ac:dyDescent="0.25">
      <c r="A188" s="109" t="s">
        <v>70</v>
      </c>
      <c r="B188" s="109"/>
      <c r="C188" s="109"/>
      <c r="D188" s="109"/>
      <c r="E188" s="109"/>
      <c r="F188" s="81">
        <v>150</v>
      </c>
      <c r="G188" s="83"/>
      <c r="H188" s="82"/>
      <c r="I188" s="81">
        <v>150</v>
      </c>
      <c r="J188" s="83"/>
      <c r="K188" s="82"/>
      <c r="L188" s="205" t="s">
        <v>70</v>
      </c>
      <c r="M188" s="205"/>
      <c r="N188" s="205"/>
      <c r="O188" s="205"/>
      <c r="P188" s="205"/>
      <c r="Q188" s="111">
        <f t="shared" si="26"/>
        <v>187.5</v>
      </c>
      <c r="R188" s="113"/>
      <c r="S188" s="112"/>
      <c r="T188" s="111">
        <f t="shared" si="27"/>
        <v>187.5</v>
      </c>
      <c r="U188" s="113"/>
      <c r="V188" s="112"/>
    </row>
    <row r="189" spans="1:22" x14ac:dyDescent="0.25">
      <c r="A189" s="109" t="s">
        <v>45</v>
      </c>
      <c r="B189" s="109"/>
      <c r="C189" s="109"/>
      <c r="D189" s="109"/>
      <c r="E189" s="109"/>
      <c r="F189" s="107">
        <v>6</v>
      </c>
      <c r="G189" s="107"/>
      <c r="H189" s="107"/>
      <c r="I189" s="107">
        <v>6</v>
      </c>
      <c r="J189" s="107"/>
      <c r="K189" s="107"/>
      <c r="L189" s="205" t="s">
        <v>45</v>
      </c>
      <c r="M189" s="205"/>
      <c r="N189" s="205"/>
      <c r="O189" s="205"/>
      <c r="P189" s="205"/>
      <c r="Q189" s="111">
        <f t="shared" si="26"/>
        <v>7.5</v>
      </c>
      <c r="R189" s="113"/>
      <c r="S189" s="112"/>
      <c r="T189" s="111">
        <f t="shared" si="27"/>
        <v>7.5</v>
      </c>
      <c r="U189" s="113"/>
      <c r="V189" s="112"/>
    </row>
    <row r="190" spans="1:22" x14ac:dyDescent="0.25">
      <c r="A190" s="109" t="s">
        <v>25</v>
      </c>
      <c r="B190" s="109"/>
      <c r="C190" s="109"/>
      <c r="D190" s="109"/>
      <c r="E190" s="109"/>
      <c r="F190" s="105"/>
      <c r="G190" s="105"/>
      <c r="H190" s="105"/>
      <c r="I190" s="105">
        <v>200</v>
      </c>
      <c r="J190" s="105"/>
      <c r="K190" s="105"/>
      <c r="L190" s="205" t="s">
        <v>25</v>
      </c>
      <c r="M190" s="205"/>
      <c r="N190" s="205"/>
      <c r="O190" s="205"/>
      <c r="P190" s="205"/>
      <c r="Q190" s="111"/>
      <c r="R190" s="113"/>
      <c r="S190" s="112"/>
      <c r="T190" s="111">
        <f t="shared" si="27"/>
        <v>250</v>
      </c>
      <c r="U190" s="113"/>
      <c r="V190" s="112"/>
    </row>
    <row r="191" spans="1:22" ht="15" hidden="1" customHeight="1" x14ac:dyDescent="0.25">
      <c r="A191" s="109"/>
      <c r="B191" s="109"/>
      <c r="C191" s="109"/>
      <c r="D191" s="109"/>
      <c r="E191" s="109"/>
      <c r="F191" s="105"/>
      <c r="G191" s="105"/>
      <c r="H191" s="105"/>
      <c r="I191" s="105"/>
      <c r="J191" s="105"/>
      <c r="K191" s="105"/>
      <c r="L191" s="205"/>
      <c r="M191" s="205"/>
      <c r="N191" s="205"/>
      <c r="O191" s="205"/>
      <c r="P191" s="205"/>
      <c r="Q191" s="208"/>
      <c r="R191" s="208"/>
      <c r="S191" s="208"/>
      <c r="T191" s="208"/>
      <c r="U191" s="208"/>
      <c r="V191" s="208"/>
    </row>
    <row r="192" spans="1:22" ht="15" hidden="1" customHeight="1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</row>
    <row r="193" spans="1:22" ht="15" hidden="1" customHeight="1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</row>
    <row r="194" spans="1:22" x14ac:dyDescent="0.25">
      <c r="A194" s="68" t="s">
        <v>31</v>
      </c>
      <c r="B194" s="68"/>
      <c r="C194" s="68"/>
      <c r="D194" s="68"/>
      <c r="E194" s="68"/>
      <c r="F194" s="68"/>
      <c r="G194" s="68"/>
      <c r="H194" s="68"/>
      <c r="I194" s="84"/>
      <c r="J194" s="84"/>
      <c r="K194" s="84"/>
      <c r="L194" s="215" t="s">
        <v>31</v>
      </c>
      <c r="M194" s="215"/>
      <c r="N194" s="215"/>
      <c r="O194" s="215"/>
      <c r="P194" s="215"/>
      <c r="Q194" s="215"/>
      <c r="R194" s="215"/>
      <c r="S194" s="215"/>
      <c r="T194" s="123"/>
      <c r="U194" s="123"/>
      <c r="V194" s="123"/>
    </row>
    <row r="195" spans="1:22" ht="15" customHeight="1" x14ac:dyDescent="0.25">
      <c r="A195" s="105" t="s">
        <v>26</v>
      </c>
      <c r="B195" s="105"/>
      <c r="C195" s="105"/>
      <c r="D195" s="105"/>
      <c r="E195" s="105"/>
      <c r="F195" s="105"/>
      <c r="G195" s="106" t="s">
        <v>30</v>
      </c>
      <c r="H195" s="106"/>
      <c r="I195" s="75" t="s">
        <v>9</v>
      </c>
      <c r="J195" s="76"/>
      <c r="K195" s="77"/>
      <c r="L195" s="208" t="s">
        <v>26</v>
      </c>
      <c r="M195" s="208"/>
      <c r="N195" s="208"/>
      <c r="O195" s="208"/>
      <c r="P195" s="208"/>
      <c r="Q195" s="208"/>
      <c r="R195" s="216" t="s">
        <v>30</v>
      </c>
      <c r="S195" s="216"/>
      <c r="T195" s="217" t="s">
        <v>9</v>
      </c>
      <c r="U195" s="218"/>
      <c r="V195" s="219"/>
    </row>
    <row r="196" spans="1:22" x14ac:dyDescent="0.25">
      <c r="A196" s="105" t="s">
        <v>27</v>
      </c>
      <c r="B196" s="105"/>
      <c r="C196" s="105" t="s">
        <v>28</v>
      </c>
      <c r="D196" s="105"/>
      <c r="E196" s="105" t="s">
        <v>29</v>
      </c>
      <c r="F196" s="105"/>
      <c r="G196" s="106"/>
      <c r="H196" s="106"/>
      <c r="I196" s="78"/>
      <c r="J196" s="79"/>
      <c r="K196" s="80"/>
      <c r="L196" s="208" t="s">
        <v>27</v>
      </c>
      <c r="M196" s="208"/>
      <c r="N196" s="208" t="s">
        <v>28</v>
      </c>
      <c r="O196" s="208"/>
      <c r="P196" s="208" t="s">
        <v>29</v>
      </c>
      <c r="Q196" s="208"/>
      <c r="R196" s="216"/>
      <c r="S196" s="216"/>
      <c r="T196" s="220"/>
      <c r="U196" s="221"/>
      <c r="V196" s="222"/>
    </row>
    <row r="197" spans="1:22" x14ac:dyDescent="0.25">
      <c r="A197" s="107">
        <v>1.7</v>
      </c>
      <c r="B197" s="107"/>
      <c r="C197" s="107">
        <v>4.9000000000000004</v>
      </c>
      <c r="D197" s="107"/>
      <c r="E197" s="107">
        <v>9</v>
      </c>
      <c r="F197" s="107"/>
      <c r="G197" s="107">
        <v>87.6</v>
      </c>
      <c r="H197" s="107"/>
      <c r="I197" s="107">
        <v>4.2</v>
      </c>
      <c r="J197" s="81"/>
      <c r="K197" s="5"/>
      <c r="L197" s="213">
        <f>A197*250/200</f>
        <v>2.125</v>
      </c>
      <c r="M197" s="213"/>
      <c r="N197" s="213">
        <f t="shared" ref="N197" si="28">C197*250/200</f>
        <v>6.125</v>
      </c>
      <c r="O197" s="213"/>
      <c r="P197" s="213">
        <f t="shared" ref="P197" si="29">E197*250/200</f>
        <v>11.25</v>
      </c>
      <c r="Q197" s="213"/>
      <c r="R197" s="213">
        <f t="shared" ref="R197" si="30">G197*250/200</f>
        <v>109.5</v>
      </c>
      <c r="S197" s="213"/>
      <c r="T197" s="213">
        <f t="shared" ref="T197" si="31">I197*250/200</f>
        <v>5.25</v>
      </c>
      <c r="U197" s="111"/>
      <c r="V197" s="13"/>
    </row>
    <row r="198" spans="1:22" x14ac:dyDescent="0.25">
      <c r="A198" s="84" t="s">
        <v>32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123" t="s">
        <v>32</v>
      </c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</row>
    <row r="199" spans="1:22" ht="122.25" customHeight="1" x14ac:dyDescent="0.25">
      <c r="A199" s="170" t="s">
        <v>397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170" t="s">
        <v>397</v>
      </c>
      <c r="M199" s="99"/>
      <c r="N199" s="99"/>
      <c r="O199" s="99"/>
      <c r="P199" s="99"/>
      <c r="Q199" s="99"/>
      <c r="R199" s="99"/>
      <c r="S199" s="99"/>
      <c r="T199" s="99"/>
      <c r="U199" s="99"/>
      <c r="V199" s="99"/>
    </row>
    <row r="200" spans="1:22" x14ac:dyDescent="0.25">
      <c r="A200" s="67" t="s">
        <v>10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125" t="s">
        <v>10</v>
      </c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</row>
    <row r="201" spans="1:22" ht="27" customHeight="1" x14ac:dyDescent="0.25">
      <c r="A201" s="63" t="s">
        <v>91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121" t="s">
        <v>91</v>
      </c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</row>
    <row r="202" spans="1:22" x14ac:dyDescent="0.25">
      <c r="A202" s="67" t="s">
        <v>11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125" t="s">
        <v>11</v>
      </c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</row>
    <row r="203" spans="1:22" ht="44.25" customHeight="1" x14ac:dyDescent="0.25">
      <c r="A203" s="63" t="s">
        <v>92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121" t="s">
        <v>92</v>
      </c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</row>
    <row r="204" spans="1:22" x14ac:dyDescent="0.25">
      <c r="A204" s="64"/>
      <c r="B204" s="64"/>
      <c r="C204" s="64"/>
      <c r="D204" s="64"/>
      <c r="E204" s="7"/>
      <c r="F204" s="7"/>
      <c r="G204" s="7"/>
      <c r="H204" s="7"/>
      <c r="I204" s="7"/>
      <c r="J204" s="7"/>
      <c r="K204" s="7"/>
      <c r="L204" s="224"/>
      <c r="M204" s="224"/>
      <c r="N204" s="224"/>
      <c r="O204" s="224"/>
      <c r="P204" s="23"/>
      <c r="Q204" s="23"/>
      <c r="R204" s="23"/>
      <c r="S204" s="23"/>
      <c r="T204" s="23"/>
      <c r="U204" s="23"/>
      <c r="V204" s="23"/>
    </row>
    <row r="205" spans="1:22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x14ac:dyDescent="0.25">
      <c r="A206" s="65"/>
      <c r="B206" s="65"/>
      <c r="C206" s="65"/>
      <c r="D206" s="8"/>
      <c r="E206" s="65"/>
      <c r="F206" s="65"/>
      <c r="G206" s="65"/>
      <c r="H206" s="8"/>
      <c r="I206" s="65"/>
      <c r="J206" s="65"/>
      <c r="K206" s="65"/>
      <c r="L206" s="95"/>
      <c r="M206" s="95"/>
      <c r="N206" s="95"/>
      <c r="O206" s="26"/>
      <c r="P206" s="95"/>
      <c r="Q206" s="95"/>
      <c r="R206" s="95"/>
      <c r="S206" s="26"/>
      <c r="T206" s="95"/>
      <c r="U206" s="95"/>
      <c r="V206" s="95"/>
    </row>
    <row r="207" spans="1:22" x14ac:dyDescent="0.25">
      <c r="A207" s="66"/>
      <c r="B207" s="66"/>
      <c r="C207" s="66"/>
      <c r="D207" s="66"/>
      <c r="L207" s="200"/>
      <c r="M207" s="200"/>
      <c r="N207" s="200"/>
      <c r="O207" s="200"/>
    </row>
    <row r="208" spans="1:22" x14ac:dyDescent="0.25">
      <c r="A208" s="67" t="s">
        <v>391</v>
      </c>
      <c r="B208" s="67"/>
      <c r="C208" s="67"/>
      <c r="D208" s="67"/>
      <c r="E208" s="67"/>
      <c r="F208" s="67"/>
      <c r="G208" s="4"/>
      <c r="H208" s="4"/>
      <c r="I208" s="2"/>
      <c r="J208" s="67" t="s">
        <v>38</v>
      </c>
      <c r="K208" s="67"/>
      <c r="L208" s="125" t="s">
        <v>391</v>
      </c>
      <c r="M208" s="125"/>
      <c r="N208" s="125"/>
      <c r="O208" s="125"/>
      <c r="P208" s="125"/>
      <c r="Q208" s="125"/>
      <c r="R208" s="14"/>
      <c r="S208" s="14"/>
      <c r="T208" s="15"/>
      <c r="U208" s="125" t="s">
        <v>38</v>
      </c>
      <c r="V208" s="125"/>
    </row>
    <row r="209" spans="1:22" ht="12.75" customHeight="1" x14ac:dyDescent="0.25">
      <c r="A209" s="6"/>
      <c r="G209" s="1"/>
      <c r="H209" s="103"/>
      <c r="I209" s="103"/>
      <c r="J209" s="103" t="s">
        <v>0</v>
      </c>
      <c r="K209" s="103"/>
      <c r="R209" s="11"/>
      <c r="S209" s="103"/>
      <c r="T209" s="103"/>
      <c r="U209" s="103" t="s">
        <v>0</v>
      </c>
      <c r="V209" s="103"/>
    </row>
    <row r="210" spans="1:22" ht="12.75" customHeight="1" x14ac:dyDescent="0.25">
      <c r="H210" s="103"/>
      <c r="I210" s="103"/>
      <c r="J210" s="103" t="s">
        <v>632</v>
      </c>
      <c r="K210" s="103"/>
      <c r="S210" s="103"/>
      <c r="T210" s="103"/>
      <c r="U210" s="103" t="s">
        <v>632</v>
      </c>
      <c r="V210" s="103"/>
    </row>
    <row r="211" spans="1:22" ht="17.25" customHeight="1" x14ac:dyDescent="0.25">
      <c r="G211" s="3"/>
      <c r="H211" s="104" t="s">
        <v>633</v>
      </c>
      <c r="I211" s="104"/>
      <c r="J211" s="104"/>
      <c r="K211" s="104"/>
      <c r="R211" s="12"/>
      <c r="S211" s="104" t="s">
        <v>633</v>
      </c>
      <c r="T211" s="104"/>
      <c r="U211" s="104"/>
      <c r="V211" s="104"/>
    </row>
    <row r="212" spans="1:22" ht="21.75" customHeight="1" x14ac:dyDescent="0.25">
      <c r="G212" s="3"/>
      <c r="H212" s="94" t="s">
        <v>1</v>
      </c>
      <c r="I212" s="94"/>
      <c r="J212" s="94"/>
      <c r="K212" s="94"/>
      <c r="R212" s="12"/>
      <c r="S212" s="94" t="s">
        <v>1</v>
      </c>
      <c r="T212" s="94"/>
      <c r="U212" s="94"/>
      <c r="V212" s="94"/>
    </row>
    <row r="213" spans="1:22" ht="19.5" customHeight="1" x14ac:dyDescent="0.25">
      <c r="G213" s="3"/>
      <c r="H213" s="94" t="s">
        <v>2</v>
      </c>
      <c r="I213" s="94"/>
      <c r="J213" s="94"/>
      <c r="K213" s="94"/>
      <c r="R213" s="12"/>
      <c r="S213" s="94" t="s">
        <v>2</v>
      </c>
      <c r="T213" s="94"/>
      <c r="U213" s="94"/>
      <c r="V213" s="94"/>
    </row>
    <row r="214" spans="1:22" ht="21" customHeight="1" x14ac:dyDescent="0.25">
      <c r="G214" s="3"/>
      <c r="H214" s="94" t="s">
        <v>3</v>
      </c>
      <c r="I214" s="94"/>
      <c r="J214" s="94"/>
      <c r="K214" s="94"/>
      <c r="R214" s="12"/>
      <c r="S214" s="94" t="s">
        <v>3</v>
      </c>
      <c r="T214" s="94"/>
      <c r="U214" s="94"/>
      <c r="V214" s="94"/>
    </row>
    <row r="215" spans="1:22" x14ac:dyDescent="0.25">
      <c r="H215" s="95" t="s">
        <v>36</v>
      </c>
      <c r="I215" s="95"/>
      <c r="J215" s="95"/>
      <c r="K215" s="95"/>
      <c r="S215" s="95" t="s">
        <v>36</v>
      </c>
      <c r="T215" s="95"/>
      <c r="U215" s="95"/>
      <c r="V215" s="95"/>
    </row>
    <row r="216" spans="1:22" ht="4.5" customHeight="1" x14ac:dyDescent="0.25"/>
    <row r="217" spans="1:22" x14ac:dyDescent="0.25">
      <c r="C217" s="96" t="s">
        <v>330</v>
      </c>
      <c r="D217" s="96"/>
      <c r="E217" s="96"/>
      <c r="F217" s="96"/>
      <c r="G217" s="97" t="s">
        <v>336</v>
      </c>
      <c r="H217" s="97"/>
      <c r="I217" s="27"/>
      <c r="N217" s="203" t="s">
        <v>330</v>
      </c>
      <c r="O217" s="203"/>
      <c r="P217" s="203"/>
      <c r="Q217" s="203"/>
      <c r="R217" s="204" t="s">
        <v>398</v>
      </c>
      <c r="S217" s="204"/>
      <c r="T217" s="33"/>
    </row>
    <row r="218" spans="1:22" ht="5.25" customHeight="1" x14ac:dyDescent="0.25"/>
    <row r="219" spans="1:22" x14ac:dyDescent="0.25">
      <c r="A219" s="66" t="s">
        <v>16</v>
      </c>
      <c r="B219" s="66"/>
      <c r="C219" s="66"/>
      <c r="D219" s="66"/>
      <c r="E219" s="98" t="s">
        <v>93</v>
      </c>
      <c r="F219" s="98"/>
      <c r="G219" s="98"/>
      <c r="H219" s="98"/>
      <c r="I219" s="98"/>
      <c r="J219" s="98"/>
      <c r="K219" s="98"/>
      <c r="L219" s="200" t="s">
        <v>16</v>
      </c>
      <c r="M219" s="200"/>
      <c r="N219" s="200"/>
      <c r="O219" s="200"/>
      <c r="P219" s="201" t="s">
        <v>93</v>
      </c>
      <c r="Q219" s="201"/>
      <c r="R219" s="201"/>
      <c r="S219" s="201"/>
      <c r="T219" s="201"/>
      <c r="U219" s="201"/>
      <c r="V219" s="201"/>
    </row>
    <row r="220" spans="1:22" ht="28.5" customHeight="1" x14ac:dyDescent="0.25">
      <c r="A220" s="99" t="s">
        <v>17</v>
      </c>
      <c r="B220" s="99"/>
      <c r="C220" s="99"/>
      <c r="D220" s="99"/>
      <c r="E220" s="100" t="s">
        <v>418</v>
      </c>
      <c r="F220" s="100"/>
      <c r="G220" s="100"/>
      <c r="H220" s="100"/>
      <c r="I220" s="100"/>
      <c r="J220" s="100"/>
      <c r="K220" s="100"/>
      <c r="L220" s="122" t="s">
        <v>17</v>
      </c>
      <c r="M220" s="122"/>
      <c r="N220" s="122"/>
      <c r="O220" s="122"/>
      <c r="P220" s="100" t="s">
        <v>418</v>
      </c>
      <c r="Q220" s="100"/>
      <c r="R220" s="100"/>
      <c r="S220" s="100"/>
      <c r="T220" s="100"/>
      <c r="U220" s="100"/>
      <c r="V220" s="100"/>
    </row>
    <row r="221" spans="1:22" x14ac:dyDescent="0.25">
      <c r="A221" s="66" t="s">
        <v>18</v>
      </c>
      <c r="B221" s="66"/>
      <c r="C221" s="66"/>
      <c r="D221" s="66"/>
      <c r="E221" s="67">
        <v>64</v>
      </c>
      <c r="F221" s="67"/>
      <c r="G221" s="67"/>
      <c r="H221" s="67"/>
      <c r="I221" s="67"/>
      <c r="J221" s="67"/>
      <c r="K221" s="67"/>
      <c r="L221" s="200" t="s">
        <v>18</v>
      </c>
      <c r="M221" s="200"/>
      <c r="N221" s="200"/>
      <c r="O221" s="200"/>
      <c r="P221" s="125">
        <v>64</v>
      </c>
      <c r="Q221" s="125"/>
      <c r="R221" s="125"/>
      <c r="S221" s="125"/>
      <c r="T221" s="125"/>
      <c r="U221" s="125"/>
      <c r="V221" s="125"/>
    </row>
    <row r="222" spans="1:22" x14ac:dyDescent="0.25">
      <c r="A222" s="66" t="s">
        <v>24</v>
      </c>
      <c r="B222" s="66"/>
      <c r="C222" s="66"/>
      <c r="D222" s="66"/>
      <c r="E222" s="67">
        <v>200</v>
      </c>
      <c r="F222" s="67"/>
      <c r="G222" s="67"/>
      <c r="H222" s="67"/>
      <c r="I222" s="67"/>
      <c r="J222" s="67"/>
      <c r="K222" s="67"/>
      <c r="L222" s="200" t="s">
        <v>24</v>
      </c>
      <c r="M222" s="200"/>
      <c r="N222" s="200"/>
      <c r="O222" s="200"/>
      <c r="P222" s="125">
        <v>250</v>
      </c>
      <c r="Q222" s="125"/>
      <c r="R222" s="125"/>
      <c r="S222" s="125"/>
      <c r="T222" s="125"/>
      <c r="U222" s="125"/>
      <c r="V222" s="125"/>
    </row>
    <row r="223" spans="1:22" x14ac:dyDescent="0.25">
      <c r="A223" s="110" t="s">
        <v>19</v>
      </c>
      <c r="B223" s="110"/>
      <c r="C223" s="110"/>
      <c r="D223" s="110"/>
      <c r="E223" s="110"/>
      <c r="F223" s="105" t="s">
        <v>20</v>
      </c>
      <c r="G223" s="105"/>
      <c r="H223" s="105"/>
      <c r="I223" s="105"/>
      <c r="J223" s="105"/>
      <c r="K223" s="105"/>
      <c r="L223" s="207" t="s">
        <v>19</v>
      </c>
      <c r="M223" s="207"/>
      <c r="N223" s="207"/>
      <c r="O223" s="207"/>
      <c r="P223" s="207"/>
      <c r="Q223" s="208" t="s">
        <v>20</v>
      </c>
      <c r="R223" s="208"/>
      <c r="S223" s="208"/>
      <c r="T223" s="208"/>
      <c r="U223" s="208"/>
      <c r="V223" s="208"/>
    </row>
    <row r="224" spans="1:22" x14ac:dyDescent="0.25">
      <c r="A224" s="110"/>
      <c r="B224" s="110"/>
      <c r="C224" s="110"/>
      <c r="D224" s="110"/>
      <c r="E224" s="110"/>
      <c r="F224" s="105" t="s">
        <v>21</v>
      </c>
      <c r="G224" s="105"/>
      <c r="H224" s="105"/>
      <c r="I224" s="105" t="s">
        <v>22</v>
      </c>
      <c r="J224" s="105"/>
      <c r="K224" s="105"/>
      <c r="L224" s="207"/>
      <c r="M224" s="207"/>
      <c r="N224" s="207"/>
      <c r="O224" s="207"/>
      <c r="P224" s="207"/>
      <c r="Q224" s="208" t="s">
        <v>21</v>
      </c>
      <c r="R224" s="208"/>
      <c r="S224" s="208"/>
      <c r="T224" s="208" t="s">
        <v>22</v>
      </c>
      <c r="U224" s="208"/>
      <c r="V224" s="208"/>
    </row>
    <row r="225" spans="1:22" x14ac:dyDescent="0.25">
      <c r="A225" s="109" t="s">
        <v>783</v>
      </c>
      <c r="B225" s="109"/>
      <c r="C225" s="109"/>
      <c r="D225" s="109"/>
      <c r="E225" s="109"/>
      <c r="F225" s="81">
        <f>I225*100/75</f>
        <v>81.333333333333329</v>
      </c>
      <c r="G225" s="83"/>
      <c r="H225" s="82"/>
      <c r="I225" s="81">
        <v>61</v>
      </c>
      <c r="J225" s="83"/>
      <c r="K225" s="82"/>
      <c r="L225" s="109" t="s">
        <v>783</v>
      </c>
      <c r="M225" s="109"/>
      <c r="N225" s="109"/>
      <c r="O225" s="109"/>
      <c r="P225" s="109"/>
      <c r="Q225" s="111">
        <f>F225*250/200</f>
        <v>101.66666666666666</v>
      </c>
      <c r="R225" s="113"/>
      <c r="S225" s="112"/>
      <c r="T225" s="111">
        <f>I225*250/200</f>
        <v>76.25</v>
      </c>
      <c r="U225" s="113"/>
      <c r="V225" s="112"/>
    </row>
    <row r="226" spans="1:22" x14ac:dyDescent="0.25">
      <c r="A226" s="85" t="s">
        <v>58</v>
      </c>
      <c r="B226" s="86"/>
      <c r="C226" s="86"/>
      <c r="D226" s="86"/>
      <c r="E226" s="87"/>
      <c r="F226" s="81">
        <v>4</v>
      </c>
      <c r="G226" s="83"/>
      <c r="H226" s="82"/>
      <c r="I226" s="81">
        <v>4</v>
      </c>
      <c r="J226" s="83"/>
      <c r="K226" s="82"/>
      <c r="L226" s="85" t="s">
        <v>58</v>
      </c>
      <c r="M226" s="86"/>
      <c r="N226" s="86"/>
      <c r="O226" s="86"/>
      <c r="P226" s="87"/>
      <c r="Q226" s="111">
        <f t="shared" ref="Q226:Q232" si="32">F226*250/200</f>
        <v>5</v>
      </c>
      <c r="R226" s="113"/>
      <c r="S226" s="112"/>
      <c r="T226" s="111">
        <f t="shared" ref="T226:T233" si="33">I226*250/200</f>
        <v>5</v>
      </c>
      <c r="U226" s="113"/>
      <c r="V226" s="112"/>
    </row>
    <row r="227" spans="1:22" x14ac:dyDescent="0.25">
      <c r="A227" s="109" t="s">
        <v>68</v>
      </c>
      <c r="B227" s="109"/>
      <c r="C227" s="109"/>
      <c r="D227" s="109"/>
      <c r="E227" s="109"/>
      <c r="F227" s="81">
        <f>I227*100/80</f>
        <v>10</v>
      </c>
      <c r="G227" s="83"/>
      <c r="H227" s="82"/>
      <c r="I227" s="81">
        <v>8</v>
      </c>
      <c r="J227" s="83"/>
      <c r="K227" s="82"/>
      <c r="L227" s="109" t="s">
        <v>68</v>
      </c>
      <c r="M227" s="109"/>
      <c r="N227" s="109"/>
      <c r="O227" s="109"/>
      <c r="P227" s="109"/>
      <c r="Q227" s="111">
        <f t="shared" si="32"/>
        <v>12.5</v>
      </c>
      <c r="R227" s="113"/>
      <c r="S227" s="112"/>
      <c r="T227" s="111">
        <f t="shared" si="33"/>
        <v>10</v>
      </c>
      <c r="U227" s="113"/>
      <c r="V227" s="112"/>
    </row>
    <row r="228" spans="1:22" x14ac:dyDescent="0.25">
      <c r="A228" s="109" t="s">
        <v>69</v>
      </c>
      <c r="B228" s="109"/>
      <c r="C228" s="109"/>
      <c r="D228" s="109"/>
      <c r="E228" s="109"/>
      <c r="F228" s="81">
        <v>4.8</v>
      </c>
      <c r="G228" s="83"/>
      <c r="H228" s="82"/>
      <c r="I228" s="81">
        <v>4</v>
      </c>
      <c r="J228" s="83"/>
      <c r="K228" s="82"/>
      <c r="L228" s="205" t="s">
        <v>69</v>
      </c>
      <c r="M228" s="205"/>
      <c r="N228" s="205"/>
      <c r="O228" s="205"/>
      <c r="P228" s="205"/>
      <c r="Q228" s="111">
        <f t="shared" si="32"/>
        <v>6</v>
      </c>
      <c r="R228" s="113"/>
      <c r="S228" s="112"/>
      <c r="T228" s="111">
        <f t="shared" si="33"/>
        <v>5</v>
      </c>
      <c r="U228" s="113"/>
      <c r="V228" s="112"/>
    </row>
    <row r="229" spans="1:22" x14ac:dyDescent="0.25">
      <c r="A229" s="109" t="s">
        <v>94</v>
      </c>
      <c r="B229" s="109"/>
      <c r="C229" s="109"/>
      <c r="D229" s="109"/>
      <c r="E229" s="109"/>
      <c r="F229" s="81">
        <v>14</v>
      </c>
      <c r="G229" s="83"/>
      <c r="H229" s="82"/>
      <c r="I229" s="81">
        <v>12</v>
      </c>
      <c r="J229" s="83"/>
      <c r="K229" s="82"/>
      <c r="L229" s="205" t="s">
        <v>94</v>
      </c>
      <c r="M229" s="205"/>
      <c r="N229" s="205"/>
      <c r="O229" s="205"/>
      <c r="P229" s="205"/>
      <c r="Q229" s="111">
        <f t="shared" si="32"/>
        <v>17.5</v>
      </c>
      <c r="R229" s="113"/>
      <c r="S229" s="112"/>
      <c r="T229" s="111">
        <f t="shared" si="33"/>
        <v>15</v>
      </c>
      <c r="U229" s="113"/>
      <c r="V229" s="112"/>
    </row>
    <row r="230" spans="1:22" x14ac:dyDescent="0.25">
      <c r="A230" s="109" t="s">
        <v>95</v>
      </c>
      <c r="B230" s="109"/>
      <c r="C230" s="109"/>
      <c r="D230" s="109"/>
      <c r="E230" s="109"/>
      <c r="F230" s="81">
        <v>150</v>
      </c>
      <c r="G230" s="83"/>
      <c r="H230" s="82"/>
      <c r="I230" s="81">
        <v>150</v>
      </c>
      <c r="J230" s="83"/>
      <c r="K230" s="82"/>
      <c r="L230" s="205" t="s">
        <v>95</v>
      </c>
      <c r="M230" s="205"/>
      <c r="N230" s="205"/>
      <c r="O230" s="205"/>
      <c r="P230" s="205"/>
      <c r="Q230" s="111">
        <f t="shared" si="32"/>
        <v>187.5</v>
      </c>
      <c r="R230" s="113"/>
      <c r="S230" s="112"/>
      <c r="T230" s="111">
        <f t="shared" si="33"/>
        <v>187.5</v>
      </c>
      <c r="U230" s="113"/>
      <c r="V230" s="112"/>
    </row>
    <row r="231" spans="1:22" x14ac:dyDescent="0.25">
      <c r="A231" s="109" t="s">
        <v>788</v>
      </c>
      <c r="B231" s="109"/>
      <c r="C231" s="109"/>
      <c r="D231" s="109"/>
      <c r="E231" s="109"/>
      <c r="F231" s="81">
        <v>2.4</v>
      </c>
      <c r="G231" s="83"/>
      <c r="H231" s="82"/>
      <c r="I231" s="81">
        <v>2.4</v>
      </c>
      <c r="J231" s="83"/>
      <c r="K231" s="82"/>
      <c r="L231" s="109" t="s">
        <v>788</v>
      </c>
      <c r="M231" s="109"/>
      <c r="N231" s="109"/>
      <c r="O231" s="109"/>
      <c r="P231" s="109"/>
      <c r="Q231" s="111">
        <f t="shared" si="32"/>
        <v>3</v>
      </c>
      <c r="R231" s="113"/>
      <c r="S231" s="112"/>
      <c r="T231" s="111">
        <f t="shared" si="33"/>
        <v>3</v>
      </c>
      <c r="U231" s="113"/>
      <c r="V231" s="112"/>
    </row>
    <row r="232" spans="1:22" x14ac:dyDescent="0.25">
      <c r="A232" s="109" t="s">
        <v>45</v>
      </c>
      <c r="B232" s="109"/>
      <c r="C232" s="109"/>
      <c r="D232" s="109"/>
      <c r="E232" s="109"/>
      <c r="F232" s="107">
        <v>6</v>
      </c>
      <c r="G232" s="107"/>
      <c r="H232" s="107"/>
      <c r="I232" s="107">
        <v>6</v>
      </c>
      <c r="J232" s="107"/>
      <c r="K232" s="107"/>
      <c r="L232" s="205" t="s">
        <v>45</v>
      </c>
      <c r="M232" s="205"/>
      <c r="N232" s="205"/>
      <c r="O232" s="205"/>
      <c r="P232" s="205"/>
      <c r="Q232" s="111">
        <f t="shared" si="32"/>
        <v>7.5</v>
      </c>
      <c r="R232" s="113"/>
      <c r="S232" s="112"/>
      <c r="T232" s="111">
        <f t="shared" si="33"/>
        <v>7.5</v>
      </c>
      <c r="U232" s="113"/>
      <c r="V232" s="112"/>
    </row>
    <row r="233" spans="1:22" x14ac:dyDescent="0.25">
      <c r="A233" s="109" t="s">
        <v>25</v>
      </c>
      <c r="B233" s="109"/>
      <c r="C233" s="109"/>
      <c r="D233" s="109"/>
      <c r="E233" s="109"/>
      <c r="F233" s="105"/>
      <c r="G233" s="105"/>
      <c r="H233" s="105"/>
      <c r="I233" s="105">
        <v>200</v>
      </c>
      <c r="J233" s="105"/>
      <c r="K233" s="105"/>
      <c r="L233" s="205" t="s">
        <v>25</v>
      </c>
      <c r="M233" s="205"/>
      <c r="N233" s="205"/>
      <c r="O233" s="205"/>
      <c r="P233" s="205"/>
      <c r="Q233" s="111"/>
      <c r="R233" s="113"/>
      <c r="S233" s="112"/>
      <c r="T233" s="111">
        <f t="shared" si="33"/>
        <v>250</v>
      </c>
      <c r="U233" s="113"/>
      <c r="V233" s="112"/>
    </row>
    <row r="234" spans="1:22" ht="15" hidden="1" customHeight="1" x14ac:dyDescent="0.25">
      <c r="A234" s="109"/>
      <c r="B234" s="109"/>
      <c r="C234" s="109"/>
      <c r="D234" s="109"/>
      <c r="E234" s="109"/>
      <c r="F234" s="105"/>
      <c r="G234" s="105"/>
      <c r="H234" s="105"/>
      <c r="I234" s="105"/>
      <c r="J234" s="105"/>
      <c r="K234" s="105"/>
      <c r="L234" s="205"/>
      <c r="M234" s="205"/>
      <c r="N234" s="205"/>
      <c r="O234" s="205"/>
      <c r="P234" s="205"/>
      <c r="Q234" s="111">
        <f t="shared" ref="Q234:Q236" si="34">AB234*150/200</f>
        <v>0</v>
      </c>
      <c r="R234" s="113"/>
      <c r="S234" s="112"/>
      <c r="T234" s="111">
        <f t="shared" ref="T234:T236" si="35">AE234*150/200</f>
        <v>0</v>
      </c>
      <c r="U234" s="113"/>
      <c r="V234" s="112"/>
    </row>
    <row r="235" spans="1:22" ht="15" hidden="1" customHeight="1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208"/>
      <c r="M235" s="208"/>
      <c r="N235" s="208"/>
      <c r="O235" s="208"/>
      <c r="P235" s="208"/>
      <c r="Q235" s="111">
        <f t="shared" si="34"/>
        <v>0</v>
      </c>
      <c r="R235" s="113"/>
      <c r="S235" s="112"/>
      <c r="T235" s="111">
        <f t="shared" si="35"/>
        <v>0</v>
      </c>
      <c r="U235" s="113"/>
      <c r="V235" s="112"/>
    </row>
    <row r="236" spans="1:22" ht="15" hidden="1" customHeight="1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208"/>
      <c r="M236" s="208"/>
      <c r="N236" s="208"/>
      <c r="O236" s="208"/>
      <c r="P236" s="208"/>
      <c r="Q236" s="111">
        <f t="shared" si="34"/>
        <v>0</v>
      </c>
      <c r="R236" s="113"/>
      <c r="S236" s="112"/>
      <c r="T236" s="111">
        <f t="shared" si="35"/>
        <v>0</v>
      </c>
      <c r="U236" s="113"/>
      <c r="V236" s="112"/>
    </row>
    <row r="237" spans="1:22" x14ac:dyDescent="0.25">
      <c r="A237" s="68" t="s">
        <v>31</v>
      </c>
      <c r="B237" s="68"/>
      <c r="C237" s="68"/>
      <c r="D237" s="68"/>
      <c r="E237" s="68"/>
      <c r="F237" s="68"/>
      <c r="G237" s="68"/>
      <c r="H237" s="68"/>
      <c r="I237" s="84"/>
      <c r="J237" s="84"/>
      <c r="K237" s="84"/>
      <c r="L237" s="215" t="s">
        <v>31</v>
      </c>
      <c r="M237" s="215"/>
      <c r="N237" s="215"/>
      <c r="O237" s="215"/>
      <c r="P237" s="215"/>
      <c r="Q237" s="215"/>
      <c r="R237" s="215"/>
      <c r="S237" s="215"/>
      <c r="T237" s="123"/>
      <c r="U237" s="123"/>
      <c r="V237" s="123"/>
    </row>
    <row r="238" spans="1:22" ht="15" customHeight="1" x14ac:dyDescent="0.25">
      <c r="A238" s="105" t="s">
        <v>26</v>
      </c>
      <c r="B238" s="105"/>
      <c r="C238" s="105"/>
      <c r="D238" s="105"/>
      <c r="E238" s="105"/>
      <c r="F238" s="105"/>
      <c r="G238" s="106" t="s">
        <v>30</v>
      </c>
      <c r="H238" s="106"/>
      <c r="I238" s="75" t="s">
        <v>9</v>
      </c>
      <c r="J238" s="76"/>
      <c r="K238" s="77"/>
      <c r="L238" s="208" t="s">
        <v>26</v>
      </c>
      <c r="M238" s="208"/>
      <c r="N238" s="208"/>
      <c r="O238" s="208"/>
      <c r="P238" s="208"/>
      <c r="Q238" s="208"/>
      <c r="R238" s="216" t="s">
        <v>30</v>
      </c>
      <c r="S238" s="216"/>
      <c r="T238" s="217" t="s">
        <v>9</v>
      </c>
      <c r="U238" s="218"/>
      <c r="V238" s="219"/>
    </row>
    <row r="239" spans="1:22" x14ac:dyDescent="0.25">
      <c r="A239" s="105" t="s">
        <v>27</v>
      </c>
      <c r="B239" s="105"/>
      <c r="C239" s="105" t="s">
        <v>28</v>
      </c>
      <c r="D239" s="105"/>
      <c r="E239" s="105" t="s">
        <v>29</v>
      </c>
      <c r="F239" s="105"/>
      <c r="G239" s="106"/>
      <c r="H239" s="106"/>
      <c r="I239" s="78"/>
      <c r="J239" s="79"/>
      <c r="K239" s="80"/>
      <c r="L239" s="208" t="s">
        <v>27</v>
      </c>
      <c r="M239" s="208"/>
      <c r="N239" s="208" t="s">
        <v>28</v>
      </c>
      <c r="O239" s="208"/>
      <c r="P239" s="208" t="s">
        <v>29</v>
      </c>
      <c r="Q239" s="208"/>
      <c r="R239" s="216"/>
      <c r="S239" s="216"/>
      <c r="T239" s="220"/>
      <c r="U239" s="221"/>
      <c r="V239" s="222"/>
    </row>
    <row r="240" spans="1:22" x14ac:dyDescent="0.25">
      <c r="A240" s="105">
        <v>1.9</v>
      </c>
      <c r="B240" s="105"/>
      <c r="C240" s="105">
        <v>2.8</v>
      </c>
      <c r="D240" s="105"/>
      <c r="E240" s="105">
        <v>12.2</v>
      </c>
      <c r="F240" s="105"/>
      <c r="G240" s="105">
        <v>99.7</v>
      </c>
      <c r="H240" s="105"/>
      <c r="I240" s="105">
        <v>3.4</v>
      </c>
      <c r="J240" s="69"/>
      <c r="K240" s="5"/>
      <c r="L240" s="213">
        <f>A240*250/200</f>
        <v>2.375</v>
      </c>
      <c r="M240" s="213"/>
      <c r="N240" s="213">
        <f t="shared" ref="N240" si="36">C240*250/200</f>
        <v>3.5</v>
      </c>
      <c r="O240" s="213"/>
      <c r="P240" s="213">
        <f t="shared" ref="P240" si="37">E240*250/200</f>
        <v>15.25</v>
      </c>
      <c r="Q240" s="213"/>
      <c r="R240" s="213">
        <f t="shared" ref="R240" si="38">G240*250/200</f>
        <v>124.625</v>
      </c>
      <c r="S240" s="213"/>
      <c r="T240" s="213">
        <f t="shared" ref="T240" si="39">I240*250/200</f>
        <v>4.25</v>
      </c>
      <c r="U240" s="111"/>
      <c r="V240" s="13"/>
    </row>
    <row r="241" spans="1:22" x14ac:dyDescent="0.25">
      <c r="A241" s="84" t="s">
        <v>32</v>
      </c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123" t="s">
        <v>32</v>
      </c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</row>
    <row r="242" spans="1:22" ht="137.25" customHeight="1" x14ac:dyDescent="0.25">
      <c r="A242" s="169" t="s">
        <v>604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245" t="s">
        <v>604</v>
      </c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</row>
    <row r="243" spans="1:22" x14ac:dyDescent="0.25">
      <c r="A243" s="67" t="s">
        <v>10</v>
      </c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125" t="s">
        <v>10</v>
      </c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</row>
    <row r="244" spans="1:22" ht="18" customHeight="1" x14ac:dyDescent="0.25">
      <c r="A244" s="63" t="s">
        <v>96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121" t="s">
        <v>96</v>
      </c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</row>
    <row r="245" spans="1:22" x14ac:dyDescent="0.25">
      <c r="A245" s="67" t="s">
        <v>11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125" t="s">
        <v>11</v>
      </c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</row>
    <row r="246" spans="1:22" ht="37.5" customHeight="1" x14ac:dyDescent="0.25">
      <c r="A246" s="63" t="s">
        <v>97</v>
      </c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121" t="s">
        <v>97</v>
      </c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</row>
    <row r="247" spans="1:22" x14ac:dyDescent="0.25">
      <c r="A247" s="64"/>
      <c r="B247" s="64"/>
      <c r="C247" s="64"/>
      <c r="D247" s="64"/>
      <c r="E247" s="7"/>
      <c r="F247" s="7"/>
      <c r="G247" s="7"/>
      <c r="H247" s="7"/>
      <c r="I247" s="7"/>
      <c r="J247" s="7"/>
      <c r="K247" s="7"/>
      <c r="L247" s="224"/>
      <c r="M247" s="224"/>
      <c r="N247" s="224"/>
      <c r="O247" s="224"/>
      <c r="P247" s="23"/>
      <c r="Q247" s="23"/>
      <c r="R247" s="23"/>
      <c r="S247" s="23"/>
      <c r="T247" s="23"/>
      <c r="U247" s="23"/>
      <c r="V247" s="23"/>
    </row>
    <row r="248" spans="1:22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x14ac:dyDescent="0.25">
      <c r="A249" s="65"/>
      <c r="B249" s="65"/>
      <c r="C249" s="65"/>
      <c r="D249" s="8"/>
      <c r="E249" s="65"/>
      <c r="F249" s="65"/>
      <c r="G249" s="65"/>
      <c r="H249" s="8"/>
      <c r="I249" s="65"/>
      <c r="J249" s="65"/>
      <c r="K249" s="65"/>
      <c r="L249" s="95"/>
      <c r="M249" s="95"/>
      <c r="N249" s="95"/>
      <c r="O249" s="26"/>
      <c r="P249" s="95"/>
      <c r="Q249" s="95"/>
      <c r="R249" s="95"/>
      <c r="S249" s="26"/>
      <c r="T249" s="95"/>
      <c r="U249" s="95"/>
      <c r="V249" s="95"/>
    </row>
    <row r="250" spans="1:22" x14ac:dyDescent="0.25">
      <c r="A250" s="66"/>
      <c r="B250" s="66"/>
      <c r="C250" s="66"/>
      <c r="D250" s="66"/>
      <c r="L250" s="200"/>
      <c r="M250" s="200"/>
      <c r="N250" s="200"/>
      <c r="O250" s="200"/>
    </row>
    <row r="251" spans="1:22" x14ac:dyDescent="0.25">
      <c r="A251" s="67" t="s">
        <v>391</v>
      </c>
      <c r="B251" s="67"/>
      <c r="C251" s="67"/>
      <c r="D251" s="67"/>
      <c r="E251" s="67"/>
      <c r="F251" s="67"/>
      <c r="G251" s="4"/>
      <c r="H251" s="4"/>
      <c r="I251" s="2"/>
      <c r="J251" s="67" t="s">
        <v>38</v>
      </c>
      <c r="K251" s="67"/>
      <c r="L251" s="125" t="s">
        <v>391</v>
      </c>
      <c r="M251" s="125"/>
      <c r="N251" s="125"/>
      <c r="O251" s="125"/>
      <c r="P251" s="125"/>
      <c r="Q251" s="125"/>
      <c r="R251" s="14"/>
      <c r="S251" s="14"/>
      <c r="T251" s="15"/>
      <c r="U251" s="125" t="s">
        <v>38</v>
      </c>
      <c r="V251" s="125"/>
    </row>
    <row r="252" spans="1:22" ht="12.75" customHeight="1" x14ac:dyDescent="0.25">
      <c r="A252" s="6"/>
      <c r="G252" s="1"/>
      <c r="H252" s="103"/>
      <c r="I252" s="103"/>
      <c r="J252" s="103" t="s">
        <v>0</v>
      </c>
      <c r="K252" s="103"/>
      <c r="R252" s="11"/>
      <c r="S252" s="103"/>
      <c r="T252" s="103"/>
      <c r="U252" s="103" t="s">
        <v>0</v>
      </c>
      <c r="V252" s="103"/>
    </row>
    <row r="253" spans="1:22" ht="12.75" customHeight="1" x14ac:dyDescent="0.25">
      <c r="H253" s="103"/>
      <c r="I253" s="103"/>
      <c r="J253" s="103" t="s">
        <v>632</v>
      </c>
      <c r="K253" s="103"/>
      <c r="S253" s="103"/>
      <c r="T253" s="103"/>
      <c r="U253" s="103" t="s">
        <v>632</v>
      </c>
      <c r="V253" s="103"/>
    </row>
    <row r="254" spans="1:22" ht="17.25" customHeight="1" x14ac:dyDescent="0.25">
      <c r="G254" s="3"/>
      <c r="H254" s="104" t="s">
        <v>633</v>
      </c>
      <c r="I254" s="104"/>
      <c r="J254" s="104"/>
      <c r="K254" s="104"/>
      <c r="R254" s="12"/>
      <c r="S254" s="104" t="s">
        <v>633</v>
      </c>
      <c r="T254" s="104"/>
      <c r="U254" s="104"/>
      <c r="V254" s="104"/>
    </row>
    <row r="255" spans="1:22" ht="21.75" customHeight="1" x14ac:dyDescent="0.25">
      <c r="G255" s="3"/>
      <c r="H255" s="94" t="s">
        <v>1</v>
      </c>
      <c r="I255" s="94"/>
      <c r="J255" s="94"/>
      <c r="K255" s="94"/>
      <c r="R255" s="12"/>
      <c r="S255" s="94" t="s">
        <v>1</v>
      </c>
      <c r="T255" s="94"/>
      <c r="U255" s="94"/>
      <c r="V255" s="94"/>
    </row>
    <row r="256" spans="1:22" ht="19.5" customHeight="1" x14ac:dyDescent="0.25">
      <c r="G256" s="3"/>
      <c r="H256" s="94" t="s">
        <v>2</v>
      </c>
      <c r="I256" s="94"/>
      <c r="J256" s="94"/>
      <c r="K256" s="94"/>
      <c r="R256" s="12"/>
      <c r="S256" s="94" t="s">
        <v>2</v>
      </c>
      <c r="T256" s="94"/>
      <c r="U256" s="94"/>
      <c r="V256" s="94"/>
    </row>
    <row r="257" spans="1:22" ht="21" customHeight="1" x14ac:dyDescent="0.25">
      <c r="G257" s="3"/>
      <c r="H257" s="94" t="s">
        <v>3</v>
      </c>
      <c r="I257" s="94"/>
      <c r="J257" s="94"/>
      <c r="K257" s="94"/>
      <c r="R257" s="12"/>
      <c r="S257" s="94" t="s">
        <v>3</v>
      </c>
      <c r="T257" s="94"/>
      <c r="U257" s="94"/>
      <c r="V257" s="94"/>
    </row>
    <row r="258" spans="1:22" x14ac:dyDescent="0.25">
      <c r="H258" s="95" t="s">
        <v>36</v>
      </c>
      <c r="I258" s="95"/>
      <c r="J258" s="95"/>
      <c r="K258" s="95"/>
      <c r="S258" s="95" t="s">
        <v>36</v>
      </c>
      <c r="T258" s="95"/>
      <c r="U258" s="95"/>
      <c r="V258" s="95"/>
    </row>
    <row r="259" spans="1:22" ht="4.5" customHeight="1" x14ac:dyDescent="0.25"/>
    <row r="260" spans="1:22" x14ac:dyDescent="0.25">
      <c r="C260" s="96" t="s">
        <v>330</v>
      </c>
      <c r="D260" s="96"/>
      <c r="E260" s="96"/>
      <c r="F260" s="96"/>
      <c r="G260" s="97" t="s">
        <v>337</v>
      </c>
      <c r="H260" s="97"/>
      <c r="I260" s="27"/>
      <c r="N260" s="203" t="s">
        <v>330</v>
      </c>
      <c r="O260" s="203"/>
      <c r="P260" s="203"/>
      <c r="Q260" s="203"/>
      <c r="R260" s="204" t="s">
        <v>399</v>
      </c>
      <c r="S260" s="204"/>
      <c r="T260" s="33"/>
    </row>
    <row r="261" spans="1:22" ht="5.25" customHeight="1" x14ac:dyDescent="0.25"/>
    <row r="262" spans="1:22" x14ac:dyDescent="0.25">
      <c r="A262" s="66" t="s">
        <v>16</v>
      </c>
      <c r="B262" s="66"/>
      <c r="C262" s="66"/>
      <c r="D262" s="66"/>
      <c r="E262" s="98" t="s">
        <v>98</v>
      </c>
      <c r="F262" s="98"/>
      <c r="G262" s="98"/>
      <c r="H262" s="98"/>
      <c r="I262" s="98"/>
      <c r="J262" s="98"/>
      <c r="K262" s="98"/>
      <c r="L262" s="200" t="s">
        <v>16</v>
      </c>
      <c r="M262" s="200"/>
      <c r="N262" s="200"/>
      <c r="O262" s="200"/>
      <c r="P262" s="201" t="s">
        <v>98</v>
      </c>
      <c r="Q262" s="201"/>
      <c r="R262" s="201"/>
      <c r="S262" s="201"/>
      <c r="T262" s="201"/>
      <c r="U262" s="201"/>
      <c r="V262" s="201"/>
    </row>
    <row r="263" spans="1:22" ht="28.5" customHeight="1" x14ac:dyDescent="0.25">
      <c r="A263" s="99" t="s">
        <v>17</v>
      </c>
      <c r="B263" s="99"/>
      <c r="C263" s="99"/>
      <c r="D263" s="99"/>
      <c r="E263" s="100" t="s">
        <v>419</v>
      </c>
      <c r="F263" s="100"/>
      <c r="G263" s="100"/>
      <c r="H263" s="100"/>
      <c r="I263" s="100"/>
      <c r="J263" s="100"/>
      <c r="K263" s="100"/>
      <c r="L263" s="122" t="s">
        <v>17</v>
      </c>
      <c r="M263" s="122"/>
      <c r="N263" s="122"/>
      <c r="O263" s="122"/>
      <c r="P263" s="100" t="s">
        <v>419</v>
      </c>
      <c r="Q263" s="100"/>
      <c r="R263" s="100"/>
      <c r="S263" s="100"/>
      <c r="T263" s="100"/>
      <c r="U263" s="100"/>
      <c r="V263" s="100"/>
    </row>
    <row r="264" spans="1:22" x14ac:dyDescent="0.25">
      <c r="A264" s="66" t="s">
        <v>18</v>
      </c>
      <c r="B264" s="66"/>
      <c r="C264" s="66"/>
      <c r="D264" s="66"/>
      <c r="E264" s="67">
        <v>67</v>
      </c>
      <c r="F264" s="67"/>
      <c r="G264" s="67"/>
      <c r="H264" s="67"/>
      <c r="I264" s="67"/>
      <c r="J264" s="67"/>
      <c r="K264" s="67"/>
      <c r="L264" s="200" t="s">
        <v>18</v>
      </c>
      <c r="M264" s="200"/>
      <c r="N264" s="200"/>
      <c r="O264" s="200"/>
      <c r="P264" s="125">
        <v>67</v>
      </c>
      <c r="Q264" s="125"/>
      <c r="R264" s="125"/>
      <c r="S264" s="125"/>
      <c r="T264" s="125"/>
      <c r="U264" s="125"/>
      <c r="V264" s="125"/>
    </row>
    <row r="265" spans="1:22" x14ac:dyDescent="0.25">
      <c r="A265" s="66" t="s">
        <v>24</v>
      </c>
      <c r="B265" s="66"/>
      <c r="C265" s="66"/>
      <c r="D265" s="66"/>
      <c r="E265" s="67">
        <v>200</v>
      </c>
      <c r="F265" s="67"/>
      <c r="G265" s="67"/>
      <c r="H265" s="67"/>
      <c r="I265" s="67"/>
      <c r="J265" s="67"/>
      <c r="K265" s="67"/>
      <c r="L265" s="200" t="s">
        <v>24</v>
      </c>
      <c r="M265" s="200"/>
      <c r="N265" s="200"/>
      <c r="O265" s="200"/>
      <c r="P265" s="125">
        <v>250</v>
      </c>
      <c r="Q265" s="125"/>
      <c r="R265" s="125"/>
      <c r="S265" s="125"/>
      <c r="T265" s="125"/>
      <c r="U265" s="125"/>
      <c r="V265" s="125"/>
    </row>
    <row r="266" spans="1:22" x14ac:dyDescent="0.25">
      <c r="A266" s="110" t="s">
        <v>19</v>
      </c>
      <c r="B266" s="110"/>
      <c r="C266" s="110"/>
      <c r="D266" s="110"/>
      <c r="E266" s="110"/>
      <c r="F266" s="105" t="s">
        <v>20</v>
      </c>
      <c r="G266" s="105"/>
      <c r="H266" s="105"/>
      <c r="I266" s="105"/>
      <c r="J266" s="105"/>
      <c r="K266" s="105"/>
      <c r="L266" s="207" t="s">
        <v>19</v>
      </c>
      <c r="M266" s="207"/>
      <c r="N266" s="207"/>
      <c r="O266" s="207"/>
      <c r="P266" s="207"/>
      <c r="Q266" s="208" t="s">
        <v>20</v>
      </c>
      <c r="R266" s="208"/>
      <c r="S266" s="208"/>
      <c r="T266" s="208"/>
      <c r="U266" s="208"/>
      <c r="V266" s="208"/>
    </row>
    <row r="267" spans="1:22" x14ac:dyDescent="0.25">
      <c r="A267" s="110"/>
      <c r="B267" s="110"/>
      <c r="C267" s="110"/>
      <c r="D267" s="110"/>
      <c r="E267" s="110"/>
      <c r="F267" s="105" t="s">
        <v>21</v>
      </c>
      <c r="G267" s="105"/>
      <c r="H267" s="105"/>
      <c r="I267" s="105" t="s">
        <v>22</v>
      </c>
      <c r="J267" s="105"/>
      <c r="K267" s="105"/>
      <c r="L267" s="207"/>
      <c r="M267" s="207"/>
      <c r="N267" s="207"/>
      <c r="O267" s="207"/>
      <c r="P267" s="207"/>
      <c r="Q267" s="208" t="s">
        <v>21</v>
      </c>
      <c r="R267" s="208"/>
      <c r="S267" s="208"/>
      <c r="T267" s="208" t="s">
        <v>22</v>
      </c>
      <c r="U267" s="208"/>
      <c r="V267" s="208"/>
    </row>
    <row r="268" spans="1:22" x14ac:dyDescent="0.25">
      <c r="A268" s="109" t="s">
        <v>99</v>
      </c>
      <c r="B268" s="109"/>
      <c r="C268" s="109"/>
      <c r="D268" s="109"/>
      <c r="E268" s="109"/>
      <c r="F268" s="81">
        <v>17</v>
      </c>
      <c r="G268" s="83"/>
      <c r="H268" s="82"/>
      <c r="I268" s="81">
        <v>16</v>
      </c>
      <c r="J268" s="83"/>
      <c r="K268" s="82"/>
      <c r="L268" s="205" t="s">
        <v>99</v>
      </c>
      <c r="M268" s="205"/>
      <c r="N268" s="205"/>
      <c r="O268" s="205"/>
      <c r="P268" s="205"/>
      <c r="Q268" s="111">
        <f>F268*250/200</f>
        <v>21.25</v>
      </c>
      <c r="R268" s="113"/>
      <c r="S268" s="112"/>
      <c r="T268" s="111">
        <f>I268*250/200</f>
        <v>20</v>
      </c>
      <c r="U268" s="113"/>
      <c r="V268" s="112"/>
    </row>
    <row r="269" spans="1:22" x14ac:dyDescent="0.25">
      <c r="A269" s="109" t="s">
        <v>783</v>
      </c>
      <c r="B269" s="109"/>
      <c r="C269" s="109"/>
      <c r="D269" s="109"/>
      <c r="E269" s="109"/>
      <c r="F269" s="81">
        <f>I269*100/75</f>
        <v>54.666666666666664</v>
      </c>
      <c r="G269" s="83"/>
      <c r="H269" s="82"/>
      <c r="I269" s="81">
        <v>41</v>
      </c>
      <c r="J269" s="83"/>
      <c r="K269" s="82"/>
      <c r="L269" s="109" t="s">
        <v>783</v>
      </c>
      <c r="M269" s="109"/>
      <c r="N269" s="109"/>
      <c r="O269" s="109"/>
      <c r="P269" s="109"/>
      <c r="Q269" s="111">
        <f t="shared" ref="Q269:Q273" si="40">F269*250/200</f>
        <v>68.333333333333329</v>
      </c>
      <c r="R269" s="113"/>
      <c r="S269" s="112"/>
      <c r="T269" s="111">
        <f t="shared" ref="T269:T274" si="41">I269*250/200</f>
        <v>51.25</v>
      </c>
      <c r="U269" s="113"/>
      <c r="V269" s="112"/>
    </row>
    <row r="270" spans="1:22" x14ac:dyDescent="0.25">
      <c r="A270" s="109" t="s">
        <v>68</v>
      </c>
      <c r="B270" s="109"/>
      <c r="C270" s="109"/>
      <c r="D270" s="109"/>
      <c r="E270" s="109"/>
      <c r="F270" s="81">
        <f>I270*100/80</f>
        <v>10</v>
      </c>
      <c r="G270" s="83"/>
      <c r="H270" s="82"/>
      <c r="I270" s="81">
        <v>8</v>
      </c>
      <c r="J270" s="83"/>
      <c r="K270" s="82"/>
      <c r="L270" s="109" t="s">
        <v>68</v>
      </c>
      <c r="M270" s="109"/>
      <c r="N270" s="109"/>
      <c r="O270" s="109"/>
      <c r="P270" s="109"/>
      <c r="Q270" s="111">
        <f t="shared" si="40"/>
        <v>12.5</v>
      </c>
      <c r="R270" s="113"/>
      <c r="S270" s="112"/>
      <c r="T270" s="111">
        <f t="shared" si="41"/>
        <v>10</v>
      </c>
      <c r="U270" s="113"/>
      <c r="V270" s="112"/>
    </row>
    <row r="271" spans="1:22" x14ac:dyDescent="0.25">
      <c r="A271" s="109" t="s">
        <v>69</v>
      </c>
      <c r="B271" s="109"/>
      <c r="C271" s="109"/>
      <c r="D271" s="109"/>
      <c r="E271" s="109"/>
      <c r="F271" s="81">
        <v>11.9</v>
      </c>
      <c r="G271" s="83"/>
      <c r="H271" s="82"/>
      <c r="I271" s="81">
        <v>10</v>
      </c>
      <c r="J271" s="83"/>
      <c r="K271" s="82"/>
      <c r="L271" s="205" t="s">
        <v>69</v>
      </c>
      <c r="M271" s="205"/>
      <c r="N271" s="205"/>
      <c r="O271" s="205"/>
      <c r="P271" s="205"/>
      <c r="Q271" s="111">
        <f t="shared" si="40"/>
        <v>14.875</v>
      </c>
      <c r="R271" s="113"/>
      <c r="S271" s="112"/>
      <c r="T271" s="111">
        <f t="shared" si="41"/>
        <v>12.5</v>
      </c>
      <c r="U271" s="113"/>
      <c r="V271" s="112"/>
    </row>
    <row r="272" spans="1:22" x14ac:dyDescent="0.25">
      <c r="A272" s="109" t="s">
        <v>788</v>
      </c>
      <c r="B272" s="109"/>
      <c r="C272" s="109"/>
      <c r="D272" s="109"/>
      <c r="E272" s="109"/>
      <c r="F272" s="81">
        <v>3</v>
      </c>
      <c r="G272" s="83"/>
      <c r="H272" s="82"/>
      <c r="I272" s="81">
        <v>3</v>
      </c>
      <c r="J272" s="83"/>
      <c r="K272" s="82"/>
      <c r="L272" s="109" t="s">
        <v>788</v>
      </c>
      <c r="M272" s="109"/>
      <c r="N272" s="109"/>
      <c r="O272" s="109"/>
      <c r="P272" s="109"/>
      <c r="Q272" s="111">
        <f t="shared" si="40"/>
        <v>3.75</v>
      </c>
      <c r="R272" s="113"/>
      <c r="S272" s="112"/>
      <c r="T272" s="111">
        <f t="shared" si="41"/>
        <v>3.75</v>
      </c>
      <c r="U272" s="113"/>
      <c r="V272" s="112"/>
    </row>
    <row r="273" spans="1:22" x14ac:dyDescent="0.25">
      <c r="A273" s="109" t="s">
        <v>95</v>
      </c>
      <c r="B273" s="109"/>
      <c r="C273" s="109"/>
      <c r="D273" s="109"/>
      <c r="E273" s="109"/>
      <c r="F273" s="81">
        <v>140</v>
      </c>
      <c r="G273" s="83"/>
      <c r="H273" s="82"/>
      <c r="I273" s="81">
        <v>140</v>
      </c>
      <c r="J273" s="83"/>
      <c r="K273" s="82"/>
      <c r="L273" s="205" t="s">
        <v>95</v>
      </c>
      <c r="M273" s="205"/>
      <c r="N273" s="205"/>
      <c r="O273" s="205"/>
      <c r="P273" s="205"/>
      <c r="Q273" s="111">
        <f t="shared" si="40"/>
        <v>175</v>
      </c>
      <c r="R273" s="113"/>
      <c r="S273" s="112"/>
      <c r="T273" s="111">
        <f t="shared" si="41"/>
        <v>175</v>
      </c>
      <c r="U273" s="113"/>
      <c r="V273" s="112"/>
    </row>
    <row r="274" spans="1:22" x14ac:dyDescent="0.25">
      <c r="A274" s="109" t="s">
        <v>25</v>
      </c>
      <c r="B274" s="109"/>
      <c r="C274" s="109"/>
      <c r="D274" s="109"/>
      <c r="E274" s="109"/>
      <c r="F274" s="91"/>
      <c r="G274" s="92"/>
      <c r="H274" s="93"/>
      <c r="I274" s="88">
        <v>200</v>
      </c>
      <c r="J274" s="89"/>
      <c r="K274" s="90"/>
      <c r="L274" s="205" t="s">
        <v>25</v>
      </c>
      <c r="M274" s="205"/>
      <c r="N274" s="205"/>
      <c r="O274" s="205"/>
      <c r="P274" s="205"/>
      <c r="Q274" s="111"/>
      <c r="R274" s="113"/>
      <c r="S274" s="112"/>
      <c r="T274" s="111">
        <f t="shared" si="41"/>
        <v>250</v>
      </c>
      <c r="U274" s="113"/>
      <c r="V274" s="112"/>
    </row>
    <row r="275" spans="1:22" x14ac:dyDescent="0.25">
      <c r="A275" s="109"/>
      <c r="B275" s="109"/>
      <c r="C275" s="109"/>
      <c r="D275" s="109"/>
      <c r="E275" s="109"/>
      <c r="F275" s="105"/>
      <c r="G275" s="105"/>
      <c r="H275" s="105"/>
      <c r="I275" s="105"/>
      <c r="J275" s="105"/>
      <c r="K275" s="105"/>
      <c r="L275" s="205"/>
      <c r="M275" s="205"/>
      <c r="N275" s="205"/>
      <c r="O275" s="205"/>
      <c r="P275" s="205"/>
      <c r="Q275" s="208"/>
      <c r="R275" s="208"/>
      <c r="S275" s="208"/>
      <c r="T275" s="208"/>
      <c r="U275" s="208"/>
      <c r="V275" s="208"/>
    </row>
    <row r="276" spans="1:22" x14ac:dyDescent="0.25">
      <c r="A276" s="109"/>
      <c r="B276" s="109"/>
      <c r="C276" s="109"/>
      <c r="D276" s="109"/>
      <c r="E276" s="109"/>
      <c r="F276" s="105"/>
      <c r="G276" s="105"/>
      <c r="H276" s="105"/>
      <c r="I276" s="105"/>
      <c r="J276" s="105"/>
      <c r="K276" s="105"/>
      <c r="L276" s="205"/>
      <c r="M276" s="205"/>
      <c r="N276" s="205"/>
      <c r="O276" s="205"/>
      <c r="P276" s="205"/>
      <c r="Q276" s="208"/>
      <c r="R276" s="208"/>
      <c r="S276" s="208"/>
      <c r="T276" s="208"/>
      <c r="U276" s="208"/>
      <c r="V276" s="208"/>
    </row>
    <row r="277" spans="1:22" ht="15" hidden="1" customHeight="1" x14ac:dyDescent="0.25">
      <c r="A277" s="109"/>
      <c r="B277" s="109"/>
      <c r="C277" s="109"/>
      <c r="D277" s="109"/>
      <c r="E277" s="109"/>
      <c r="F277" s="105"/>
      <c r="G277" s="105"/>
      <c r="H277" s="105"/>
      <c r="I277" s="105"/>
      <c r="J277" s="105"/>
      <c r="K277" s="105"/>
      <c r="L277" s="205"/>
      <c r="M277" s="205"/>
      <c r="N277" s="205"/>
      <c r="O277" s="205"/>
      <c r="P277" s="205"/>
      <c r="Q277" s="208"/>
      <c r="R277" s="208"/>
      <c r="S277" s="208"/>
      <c r="T277" s="208"/>
      <c r="U277" s="208"/>
      <c r="V277" s="208"/>
    </row>
    <row r="278" spans="1:22" ht="15" hidden="1" customHeight="1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</row>
    <row r="279" spans="1:22" ht="15" hidden="1" customHeight="1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</row>
    <row r="280" spans="1:22" x14ac:dyDescent="0.25">
      <c r="A280" s="68" t="s">
        <v>31</v>
      </c>
      <c r="B280" s="68"/>
      <c r="C280" s="68"/>
      <c r="D280" s="68"/>
      <c r="E280" s="68"/>
      <c r="F280" s="68"/>
      <c r="G280" s="68"/>
      <c r="H280" s="68"/>
      <c r="I280" s="84"/>
      <c r="J280" s="84"/>
      <c r="K280" s="84"/>
      <c r="L280" s="215" t="s">
        <v>31</v>
      </c>
      <c r="M280" s="215"/>
      <c r="N280" s="215"/>
      <c r="O280" s="215"/>
      <c r="P280" s="215"/>
      <c r="Q280" s="215"/>
      <c r="R280" s="215"/>
      <c r="S280" s="215"/>
      <c r="T280" s="123"/>
      <c r="U280" s="123"/>
      <c r="V280" s="123"/>
    </row>
    <row r="281" spans="1:22" ht="15" customHeight="1" x14ac:dyDescent="0.25">
      <c r="A281" s="105" t="s">
        <v>26</v>
      </c>
      <c r="B281" s="105"/>
      <c r="C281" s="105"/>
      <c r="D281" s="105"/>
      <c r="E281" s="105"/>
      <c r="F281" s="105"/>
      <c r="G281" s="106" t="s">
        <v>30</v>
      </c>
      <c r="H281" s="106"/>
      <c r="I281" s="75" t="s">
        <v>9</v>
      </c>
      <c r="J281" s="76"/>
      <c r="K281" s="77"/>
      <c r="L281" s="208" t="s">
        <v>26</v>
      </c>
      <c r="M281" s="208"/>
      <c r="N281" s="208"/>
      <c r="O281" s="208"/>
      <c r="P281" s="208"/>
      <c r="Q281" s="208"/>
      <c r="R281" s="216" t="s">
        <v>30</v>
      </c>
      <c r="S281" s="216"/>
      <c r="T281" s="217" t="s">
        <v>9</v>
      </c>
      <c r="U281" s="218"/>
      <c r="V281" s="219"/>
    </row>
    <row r="282" spans="1:22" x14ac:dyDescent="0.25">
      <c r="A282" s="105" t="s">
        <v>27</v>
      </c>
      <c r="B282" s="105"/>
      <c r="C282" s="105" t="s">
        <v>28</v>
      </c>
      <c r="D282" s="105"/>
      <c r="E282" s="105" t="s">
        <v>29</v>
      </c>
      <c r="F282" s="105"/>
      <c r="G282" s="106"/>
      <c r="H282" s="106"/>
      <c r="I282" s="78"/>
      <c r="J282" s="79"/>
      <c r="K282" s="80"/>
      <c r="L282" s="208" t="s">
        <v>27</v>
      </c>
      <c r="M282" s="208"/>
      <c r="N282" s="208" t="s">
        <v>28</v>
      </c>
      <c r="O282" s="208"/>
      <c r="P282" s="208" t="s">
        <v>29</v>
      </c>
      <c r="Q282" s="208"/>
      <c r="R282" s="216"/>
      <c r="S282" s="216"/>
      <c r="T282" s="220"/>
      <c r="U282" s="221"/>
      <c r="V282" s="222"/>
    </row>
    <row r="283" spans="1:22" x14ac:dyDescent="0.25">
      <c r="A283" s="105">
        <v>4.5999999999999996</v>
      </c>
      <c r="B283" s="105"/>
      <c r="C283" s="105">
        <v>3.3</v>
      </c>
      <c r="D283" s="105"/>
      <c r="E283" s="105">
        <v>12.6</v>
      </c>
      <c r="F283" s="105"/>
      <c r="G283" s="105">
        <v>98.9</v>
      </c>
      <c r="H283" s="105"/>
      <c r="I283" s="105">
        <v>2.5</v>
      </c>
      <c r="J283" s="69"/>
      <c r="K283" s="5"/>
      <c r="L283" s="213">
        <f>A283*250/200</f>
        <v>5.75</v>
      </c>
      <c r="M283" s="213"/>
      <c r="N283" s="213">
        <f t="shared" ref="N283" si="42">C283*250/200</f>
        <v>4.125</v>
      </c>
      <c r="O283" s="213"/>
      <c r="P283" s="213">
        <f t="shared" ref="P283" si="43">E283*250/200</f>
        <v>15.75</v>
      </c>
      <c r="Q283" s="213"/>
      <c r="R283" s="213">
        <f t="shared" ref="R283" si="44">G283*250/200</f>
        <v>123.625</v>
      </c>
      <c r="S283" s="213"/>
      <c r="T283" s="213">
        <f t="shared" ref="T283" si="45">I283*250/200</f>
        <v>3.125</v>
      </c>
      <c r="U283" s="111"/>
      <c r="V283" s="13"/>
    </row>
    <row r="284" spans="1:22" x14ac:dyDescent="0.25">
      <c r="A284" s="84" t="s">
        <v>32</v>
      </c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123" t="s">
        <v>32</v>
      </c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</row>
    <row r="285" spans="1:22" ht="119.25" customHeight="1" x14ac:dyDescent="0.25">
      <c r="A285" s="198" t="s">
        <v>100</v>
      </c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246" t="s">
        <v>100</v>
      </c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</row>
    <row r="286" spans="1:22" x14ac:dyDescent="0.25">
      <c r="A286" s="67" t="s">
        <v>10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125" t="s">
        <v>10</v>
      </c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</row>
    <row r="287" spans="1:22" ht="20.25" customHeight="1" x14ac:dyDescent="0.25">
      <c r="A287" s="63" t="s">
        <v>91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121" t="s">
        <v>91</v>
      </c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</row>
    <row r="288" spans="1:22" x14ac:dyDescent="0.25">
      <c r="A288" s="67" t="s">
        <v>11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125" t="s">
        <v>11</v>
      </c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</row>
    <row r="289" spans="1:22" ht="50.25" customHeight="1" x14ac:dyDescent="0.25">
      <c r="A289" s="63" t="s">
        <v>101</v>
      </c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121" t="s">
        <v>101</v>
      </c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</row>
    <row r="290" spans="1:22" x14ac:dyDescent="0.25">
      <c r="A290" s="64"/>
      <c r="B290" s="64"/>
      <c r="C290" s="64"/>
      <c r="D290" s="64"/>
      <c r="E290" s="7"/>
      <c r="F290" s="7"/>
      <c r="G290" s="7"/>
      <c r="H290" s="7"/>
      <c r="I290" s="7"/>
      <c r="J290" s="7"/>
      <c r="K290" s="7"/>
      <c r="L290" s="224"/>
      <c r="M290" s="224"/>
      <c r="N290" s="224"/>
      <c r="O290" s="224"/>
      <c r="P290" s="23"/>
      <c r="Q290" s="23"/>
      <c r="R290" s="23"/>
      <c r="S290" s="23"/>
      <c r="T290" s="23"/>
      <c r="U290" s="23"/>
      <c r="V290" s="23"/>
    </row>
    <row r="291" spans="1:22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x14ac:dyDescent="0.25">
      <c r="A292" s="65"/>
      <c r="B292" s="65"/>
      <c r="C292" s="65"/>
      <c r="D292" s="8"/>
      <c r="E292" s="65"/>
      <c r="F292" s="65"/>
      <c r="G292" s="65"/>
      <c r="H292" s="8"/>
      <c r="I292" s="65"/>
      <c r="J292" s="65"/>
      <c r="K292" s="65"/>
      <c r="L292" s="95"/>
      <c r="M292" s="95"/>
      <c r="N292" s="95"/>
      <c r="O292" s="26"/>
      <c r="P292" s="95"/>
      <c r="Q292" s="95"/>
      <c r="R292" s="95"/>
      <c r="S292" s="26"/>
      <c r="T292" s="95"/>
      <c r="U292" s="95"/>
      <c r="V292" s="95"/>
    </row>
    <row r="293" spans="1:22" x14ac:dyDescent="0.25">
      <c r="A293" s="66"/>
      <c r="B293" s="66"/>
      <c r="C293" s="66"/>
      <c r="D293" s="66"/>
      <c r="L293" s="200"/>
      <c r="M293" s="200"/>
      <c r="N293" s="200"/>
      <c r="O293" s="200"/>
    </row>
    <row r="294" spans="1:22" x14ac:dyDescent="0.25">
      <c r="A294" s="67" t="s">
        <v>391</v>
      </c>
      <c r="B294" s="67"/>
      <c r="C294" s="67"/>
      <c r="D294" s="67"/>
      <c r="E294" s="67"/>
      <c r="F294" s="67"/>
      <c r="G294" s="4"/>
      <c r="H294" s="4"/>
      <c r="I294" s="2"/>
      <c r="J294" s="67" t="s">
        <v>38</v>
      </c>
      <c r="K294" s="67"/>
      <c r="L294" s="125" t="s">
        <v>391</v>
      </c>
      <c r="M294" s="125"/>
      <c r="N294" s="125"/>
      <c r="O294" s="125"/>
      <c r="P294" s="125"/>
      <c r="Q294" s="125"/>
      <c r="R294" s="14"/>
      <c r="S294" s="14"/>
      <c r="T294" s="15"/>
      <c r="U294" s="125" t="s">
        <v>38</v>
      </c>
      <c r="V294" s="125"/>
    </row>
    <row r="295" spans="1:22" ht="12.75" customHeight="1" x14ac:dyDescent="0.25">
      <c r="A295" s="6"/>
      <c r="G295" s="1"/>
      <c r="H295" s="103"/>
      <c r="I295" s="103"/>
      <c r="J295" s="103" t="s">
        <v>0</v>
      </c>
      <c r="K295" s="103"/>
      <c r="R295" s="11"/>
      <c r="S295" s="103"/>
      <c r="T295" s="103"/>
      <c r="U295" s="103" t="s">
        <v>0</v>
      </c>
      <c r="V295" s="103"/>
    </row>
    <row r="296" spans="1:22" ht="12.75" customHeight="1" x14ac:dyDescent="0.25">
      <c r="H296" s="103"/>
      <c r="I296" s="103"/>
      <c r="J296" s="103" t="s">
        <v>632</v>
      </c>
      <c r="K296" s="103"/>
      <c r="S296" s="103"/>
      <c r="T296" s="103"/>
      <c r="U296" s="103" t="s">
        <v>632</v>
      </c>
      <c r="V296" s="103"/>
    </row>
    <row r="297" spans="1:22" ht="17.25" customHeight="1" x14ac:dyDescent="0.25">
      <c r="G297" s="3"/>
      <c r="H297" s="104" t="s">
        <v>633</v>
      </c>
      <c r="I297" s="104"/>
      <c r="J297" s="104"/>
      <c r="K297" s="104"/>
      <c r="R297" s="12"/>
      <c r="S297" s="104" t="s">
        <v>633</v>
      </c>
      <c r="T297" s="104"/>
      <c r="U297" s="104"/>
      <c r="V297" s="104"/>
    </row>
    <row r="298" spans="1:22" ht="21.75" customHeight="1" x14ac:dyDescent="0.25">
      <c r="G298" s="3"/>
      <c r="H298" s="94" t="s">
        <v>1</v>
      </c>
      <c r="I298" s="94"/>
      <c r="J298" s="94"/>
      <c r="K298" s="94"/>
      <c r="R298" s="12"/>
      <c r="S298" s="94" t="s">
        <v>1</v>
      </c>
      <c r="T298" s="94"/>
      <c r="U298" s="94"/>
      <c r="V298" s="94"/>
    </row>
    <row r="299" spans="1:22" ht="19.5" customHeight="1" x14ac:dyDescent="0.25">
      <c r="G299" s="3"/>
      <c r="H299" s="94" t="s">
        <v>2</v>
      </c>
      <c r="I299" s="94"/>
      <c r="J299" s="94"/>
      <c r="K299" s="94"/>
      <c r="R299" s="12"/>
      <c r="S299" s="94" t="s">
        <v>2</v>
      </c>
      <c r="T299" s="94"/>
      <c r="U299" s="94"/>
      <c r="V299" s="94"/>
    </row>
    <row r="300" spans="1:22" ht="21" customHeight="1" x14ac:dyDescent="0.25">
      <c r="G300" s="3"/>
      <c r="H300" s="94" t="s">
        <v>3</v>
      </c>
      <c r="I300" s="94"/>
      <c r="J300" s="94"/>
      <c r="K300" s="94"/>
      <c r="R300" s="12"/>
      <c r="S300" s="94" t="s">
        <v>3</v>
      </c>
      <c r="T300" s="94"/>
      <c r="U300" s="94"/>
      <c r="V300" s="94"/>
    </row>
    <row r="301" spans="1:22" x14ac:dyDescent="0.25">
      <c r="H301" s="95" t="s">
        <v>36</v>
      </c>
      <c r="I301" s="95"/>
      <c r="J301" s="95"/>
      <c r="K301" s="95"/>
      <c r="S301" s="95" t="s">
        <v>36</v>
      </c>
      <c r="T301" s="95"/>
      <c r="U301" s="95"/>
      <c r="V301" s="95"/>
    </row>
    <row r="302" spans="1:22" ht="4.5" customHeight="1" x14ac:dyDescent="0.25"/>
    <row r="303" spans="1:22" x14ac:dyDescent="0.25">
      <c r="C303" s="96" t="s">
        <v>330</v>
      </c>
      <c r="D303" s="96"/>
      <c r="E303" s="96"/>
      <c r="F303" s="96"/>
      <c r="G303" s="97" t="s">
        <v>338</v>
      </c>
      <c r="H303" s="97"/>
      <c r="I303" s="27"/>
      <c r="N303" s="203" t="s">
        <v>330</v>
      </c>
      <c r="O303" s="203"/>
      <c r="P303" s="203"/>
      <c r="Q303" s="203"/>
      <c r="R303" s="204" t="s">
        <v>400</v>
      </c>
      <c r="S303" s="204"/>
      <c r="T303" s="33"/>
    </row>
    <row r="304" spans="1:22" ht="5.25" customHeight="1" x14ac:dyDescent="0.25"/>
    <row r="305" spans="1:22" x14ac:dyDescent="0.25">
      <c r="A305" s="66" t="s">
        <v>16</v>
      </c>
      <c r="B305" s="66"/>
      <c r="C305" s="66"/>
      <c r="D305" s="66"/>
      <c r="E305" s="98" t="s">
        <v>323</v>
      </c>
      <c r="F305" s="98"/>
      <c r="G305" s="98"/>
      <c r="H305" s="98"/>
      <c r="I305" s="98"/>
      <c r="J305" s="98"/>
      <c r="K305" s="98"/>
      <c r="L305" s="200" t="s">
        <v>16</v>
      </c>
      <c r="M305" s="200"/>
      <c r="N305" s="200"/>
      <c r="O305" s="200"/>
      <c r="P305" s="201" t="s">
        <v>323</v>
      </c>
      <c r="Q305" s="201"/>
      <c r="R305" s="201"/>
      <c r="S305" s="201"/>
      <c r="T305" s="201"/>
      <c r="U305" s="201"/>
      <c r="V305" s="201"/>
    </row>
    <row r="306" spans="1:22" ht="28.5" customHeight="1" x14ac:dyDescent="0.25">
      <c r="A306" s="99" t="s">
        <v>17</v>
      </c>
      <c r="B306" s="99"/>
      <c r="C306" s="99"/>
      <c r="D306" s="99"/>
      <c r="E306" s="100" t="s">
        <v>420</v>
      </c>
      <c r="F306" s="100"/>
      <c r="G306" s="100"/>
      <c r="H306" s="100"/>
      <c r="I306" s="100"/>
      <c r="J306" s="100"/>
      <c r="K306" s="100"/>
      <c r="L306" s="122" t="s">
        <v>17</v>
      </c>
      <c r="M306" s="122"/>
      <c r="N306" s="122"/>
      <c r="O306" s="122"/>
      <c r="P306" s="100" t="s">
        <v>420</v>
      </c>
      <c r="Q306" s="100"/>
      <c r="R306" s="100"/>
      <c r="S306" s="100"/>
      <c r="T306" s="100"/>
      <c r="U306" s="100"/>
      <c r="V306" s="100"/>
    </row>
    <row r="307" spans="1:22" x14ac:dyDescent="0.25">
      <c r="A307" s="66" t="s">
        <v>18</v>
      </c>
      <c r="B307" s="66"/>
      <c r="C307" s="66"/>
      <c r="D307" s="66"/>
      <c r="E307" s="67">
        <v>74</v>
      </c>
      <c r="F307" s="67"/>
      <c r="G307" s="67"/>
      <c r="H307" s="67"/>
      <c r="I307" s="67"/>
      <c r="J307" s="67"/>
      <c r="K307" s="67"/>
      <c r="L307" s="200" t="s">
        <v>18</v>
      </c>
      <c r="M307" s="200"/>
      <c r="N307" s="200"/>
      <c r="O307" s="200"/>
      <c r="P307" s="125">
        <v>74</v>
      </c>
      <c r="Q307" s="125"/>
      <c r="R307" s="125"/>
      <c r="S307" s="125"/>
      <c r="T307" s="125"/>
      <c r="U307" s="125"/>
      <c r="V307" s="125"/>
    </row>
    <row r="308" spans="1:22" x14ac:dyDescent="0.25">
      <c r="A308" s="66" t="s">
        <v>24</v>
      </c>
      <c r="B308" s="66"/>
      <c r="C308" s="66"/>
      <c r="D308" s="66"/>
      <c r="E308" s="67">
        <v>200</v>
      </c>
      <c r="F308" s="67"/>
      <c r="G308" s="67"/>
      <c r="H308" s="67"/>
      <c r="I308" s="67"/>
      <c r="J308" s="67"/>
      <c r="K308" s="67"/>
      <c r="L308" s="200" t="s">
        <v>24</v>
      </c>
      <c r="M308" s="200"/>
      <c r="N308" s="200"/>
      <c r="O308" s="200"/>
      <c r="P308" s="125">
        <v>250</v>
      </c>
      <c r="Q308" s="125"/>
      <c r="R308" s="125"/>
      <c r="S308" s="125"/>
      <c r="T308" s="125"/>
      <c r="U308" s="125"/>
      <c r="V308" s="125"/>
    </row>
    <row r="309" spans="1:22" x14ac:dyDescent="0.25">
      <c r="A309" s="110" t="s">
        <v>19</v>
      </c>
      <c r="B309" s="110"/>
      <c r="C309" s="110"/>
      <c r="D309" s="110"/>
      <c r="E309" s="110"/>
      <c r="F309" s="105" t="s">
        <v>20</v>
      </c>
      <c r="G309" s="105"/>
      <c r="H309" s="105"/>
      <c r="I309" s="105"/>
      <c r="J309" s="105"/>
      <c r="K309" s="105"/>
      <c r="L309" s="207" t="s">
        <v>19</v>
      </c>
      <c r="M309" s="207"/>
      <c r="N309" s="207"/>
      <c r="O309" s="207"/>
      <c r="P309" s="207"/>
      <c r="Q309" s="208" t="s">
        <v>20</v>
      </c>
      <c r="R309" s="208"/>
      <c r="S309" s="208"/>
      <c r="T309" s="208"/>
      <c r="U309" s="208"/>
      <c r="V309" s="208"/>
    </row>
    <row r="310" spans="1:22" x14ac:dyDescent="0.25">
      <c r="A310" s="110"/>
      <c r="B310" s="110"/>
      <c r="C310" s="110"/>
      <c r="D310" s="110"/>
      <c r="E310" s="110"/>
      <c r="F310" s="105" t="s">
        <v>21</v>
      </c>
      <c r="G310" s="105"/>
      <c r="H310" s="105"/>
      <c r="I310" s="105" t="s">
        <v>22</v>
      </c>
      <c r="J310" s="105"/>
      <c r="K310" s="105"/>
      <c r="L310" s="207"/>
      <c r="M310" s="207"/>
      <c r="N310" s="207"/>
      <c r="O310" s="207"/>
      <c r="P310" s="207"/>
      <c r="Q310" s="208" t="s">
        <v>21</v>
      </c>
      <c r="R310" s="208"/>
      <c r="S310" s="208"/>
      <c r="T310" s="208" t="s">
        <v>22</v>
      </c>
      <c r="U310" s="208"/>
      <c r="V310" s="208"/>
    </row>
    <row r="311" spans="1:22" x14ac:dyDescent="0.25">
      <c r="A311" s="109" t="s">
        <v>82</v>
      </c>
      <c r="B311" s="109"/>
      <c r="C311" s="109"/>
      <c r="D311" s="109"/>
      <c r="E311" s="109"/>
      <c r="F311" s="81">
        <v>30</v>
      </c>
      <c r="G311" s="83"/>
      <c r="H311" s="82"/>
      <c r="I311" s="81">
        <v>24</v>
      </c>
      <c r="J311" s="83"/>
      <c r="K311" s="82"/>
      <c r="L311" s="205" t="s">
        <v>82</v>
      </c>
      <c r="M311" s="205"/>
      <c r="N311" s="205"/>
      <c r="O311" s="205"/>
      <c r="P311" s="205"/>
      <c r="Q311" s="111">
        <f>F311*250/200</f>
        <v>37.5</v>
      </c>
      <c r="R311" s="113"/>
      <c r="S311" s="112"/>
      <c r="T311" s="111">
        <f>I311*250/200</f>
        <v>30</v>
      </c>
      <c r="U311" s="113"/>
      <c r="V311" s="112"/>
    </row>
    <row r="312" spans="1:22" x14ac:dyDescent="0.25">
      <c r="A312" s="109" t="s">
        <v>783</v>
      </c>
      <c r="B312" s="109"/>
      <c r="C312" s="109"/>
      <c r="D312" s="109"/>
      <c r="E312" s="109"/>
      <c r="F312" s="81">
        <f>I312*100/75</f>
        <v>29.333333333333332</v>
      </c>
      <c r="G312" s="83"/>
      <c r="H312" s="82"/>
      <c r="I312" s="81">
        <v>22</v>
      </c>
      <c r="J312" s="83"/>
      <c r="K312" s="82"/>
      <c r="L312" s="109" t="s">
        <v>783</v>
      </c>
      <c r="M312" s="109"/>
      <c r="N312" s="109"/>
      <c r="O312" s="109"/>
      <c r="P312" s="109"/>
      <c r="Q312" s="111">
        <f t="shared" ref="Q312:Q318" si="46">F312*250/200</f>
        <v>36.666666666666664</v>
      </c>
      <c r="R312" s="113"/>
      <c r="S312" s="112"/>
      <c r="T312" s="111">
        <f t="shared" ref="T312:T319" si="47">I312*250/200</f>
        <v>27.5</v>
      </c>
      <c r="U312" s="113"/>
      <c r="V312" s="112"/>
    </row>
    <row r="313" spans="1:22" x14ac:dyDescent="0.25">
      <c r="A313" s="109" t="s">
        <v>58</v>
      </c>
      <c r="B313" s="109"/>
      <c r="C313" s="109"/>
      <c r="D313" s="109"/>
      <c r="E313" s="109"/>
      <c r="F313" s="81">
        <v>8</v>
      </c>
      <c r="G313" s="83"/>
      <c r="H313" s="82"/>
      <c r="I313" s="81">
        <v>8</v>
      </c>
      <c r="J313" s="83"/>
      <c r="K313" s="82"/>
      <c r="L313" s="109" t="s">
        <v>58</v>
      </c>
      <c r="M313" s="109"/>
      <c r="N313" s="109"/>
      <c r="O313" s="109"/>
      <c r="P313" s="109"/>
      <c r="Q313" s="111">
        <f t="shared" si="46"/>
        <v>10</v>
      </c>
      <c r="R313" s="113"/>
      <c r="S313" s="112"/>
      <c r="T313" s="111">
        <f t="shared" si="47"/>
        <v>10</v>
      </c>
      <c r="U313" s="113"/>
      <c r="V313" s="112"/>
    </row>
    <row r="314" spans="1:22" x14ac:dyDescent="0.25">
      <c r="A314" s="109" t="s">
        <v>68</v>
      </c>
      <c r="B314" s="109"/>
      <c r="C314" s="109"/>
      <c r="D314" s="109"/>
      <c r="E314" s="109"/>
      <c r="F314" s="81">
        <f>I314*100/80</f>
        <v>10</v>
      </c>
      <c r="G314" s="83"/>
      <c r="H314" s="82"/>
      <c r="I314" s="81">
        <v>8</v>
      </c>
      <c r="J314" s="83"/>
      <c r="K314" s="82"/>
      <c r="L314" s="109" t="s">
        <v>68</v>
      </c>
      <c r="M314" s="109"/>
      <c r="N314" s="109"/>
      <c r="O314" s="109"/>
      <c r="P314" s="109"/>
      <c r="Q314" s="111">
        <f t="shared" si="46"/>
        <v>12.5</v>
      </c>
      <c r="R314" s="113"/>
      <c r="S314" s="112"/>
      <c r="T314" s="111">
        <f t="shared" si="47"/>
        <v>10</v>
      </c>
      <c r="U314" s="113"/>
      <c r="V314" s="112"/>
    </row>
    <row r="315" spans="1:22" x14ac:dyDescent="0.25">
      <c r="A315" s="109" t="s">
        <v>69</v>
      </c>
      <c r="B315" s="109"/>
      <c r="C315" s="109"/>
      <c r="D315" s="109"/>
      <c r="E315" s="109"/>
      <c r="F315" s="81">
        <v>9.6</v>
      </c>
      <c r="G315" s="83"/>
      <c r="H315" s="82"/>
      <c r="I315" s="81">
        <v>8.1</v>
      </c>
      <c r="J315" s="83"/>
      <c r="K315" s="82"/>
      <c r="L315" s="205" t="s">
        <v>69</v>
      </c>
      <c r="M315" s="205"/>
      <c r="N315" s="205"/>
      <c r="O315" s="205"/>
      <c r="P315" s="205"/>
      <c r="Q315" s="111">
        <f t="shared" si="46"/>
        <v>12</v>
      </c>
      <c r="R315" s="113"/>
      <c r="S315" s="112"/>
      <c r="T315" s="111">
        <f t="shared" si="47"/>
        <v>10.125</v>
      </c>
      <c r="U315" s="113"/>
      <c r="V315" s="112"/>
    </row>
    <row r="316" spans="1:22" x14ac:dyDescent="0.25">
      <c r="A316" s="109" t="s">
        <v>55</v>
      </c>
      <c r="B316" s="109"/>
      <c r="C316" s="109"/>
      <c r="D316" s="109"/>
      <c r="E316" s="109"/>
      <c r="F316" s="81">
        <v>2.4</v>
      </c>
      <c r="G316" s="83"/>
      <c r="H316" s="82"/>
      <c r="I316" s="81">
        <v>2.4</v>
      </c>
      <c r="J316" s="83"/>
      <c r="K316" s="82"/>
      <c r="L316" s="205" t="s">
        <v>55</v>
      </c>
      <c r="M316" s="205"/>
      <c r="N316" s="205"/>
      <c r="O316" s="205"/>
      <c r="P316" s="205"/>
      <c r="Q316" s="111">
        <f t="shared" si="46"/>
        <v>3</v>
      </c>
      <c r="R316" s="113"/>
      <c r="S316" s="112"/>
      <c r="T316" s="111">
        <f t="shared" si="47"/>
        <v>3</v>
      </c>
      <c r="U316" s="113"/>
      <c r="V316" s="112"/>
    </row>
    <row r="317" spans="1:22" x14ac:dyDescent="0.25">
      <c r="A317" s="109" t="s">
        <v>95</v>
      </c>
      <c r="B317" s="109"/>
      <c r="C317" s="109"/>
      <c r="D317" s="109"/>
      <c r="E317" s="109"/>
      <c r="F317" s="81">
        <v>170</v>
      </c>
      <c r="G317" s="83"/>
      <c r="H317" s="82"/>
      <c r="I317" s="81">
        <v>170</v>
      </c>
      <c r="J317" s="83"/>
      <c r="K317" s="82"/>
      <c r="L317" s="205" t="s">
        <v>95</v>
      </c>
      <c r="M317" s="205"/>
      <c r="N317" s="205"/>
      <c r="O317" s="205"/>
      <c r="P317" s="205"/>
      <c r="Q317" s="111">
        <f t="shared" si="46"/>
        <v>212.5</v>
      </c>
      <c r="R317" s="113"/>
      <c r="S317" s="112"/>
      <c r="T317" s="111">
        <f t="shared" si="47"/>
        <v>212.5</v>
      </c>
      <c r="U317" s="113"/>
      <c r="V317" s="112"/>
    </row>
    <row r="318" spans="1:22" x14ac:dyDescent="0.25">
      <c r="A318" s="109" t="s">
        <v>102</v>
      </c>
      <c r="B318" s="109"/>
      <c r="C318" s="109"/>
      <c r="D318" s="109"/>
      <c r="E318" s="109"/>
      <c r="F318" s="81">
        <v>6</v>
      </c>
      <c r="G318" s="83"/>
      <c r="H318" s="82"/>
      <c r="I318" s="81">
        <v>6</v>
      </c>
      <c r="J318" s="83"/>
      <c r="K318" s="82"/>
      <c r="L318" s="205" t="s">
        <v>102</v>
      </c>
      <c r="M318" s="205"/>
      <c r="N318" s="205"/>
      <c r="O318" s="205"/>
      <c r="P318" s="205"/>
      <c r="Q318" s="111">
        <f t="shared" si="46"/>
        <v>7.5</v>
      </c>
      <c r="R318" s="113"/>
      <c r="S318" s="112"/>
      <c r="T318" s="111">
        <f t="shared" si="47"/>
        <v>7.5</v>
      </c>
      <c r="U318" s="113"/>
      <c r="V318" s="112"/>
    </row>
    <row r="319" spans="1:22" x14ac:dyDescent="0.25">
      <c r="A319" s="109" t="s">
        <v>25</v>
      </c>
      <c r="B319" s="109"/>
      <c r="C319" s="109"/>
      <c r="D319" s="109"/>
      <c r="E319" s="109"/>
      <c r="F319" s="105"/>
      <c r="G319" s="105"/>
      <c r="H319" s="105"/>
      <c r="I319" s="105">
        <v>200</v>
      </c>
      <c r="J319" s="105"/>
      <c r="K319" s="105"/>
      <c r="L319" s="205" t="s">
        <v>25</v>
      </c>
      <c r="M319" s="205"/>
      <c r="N319" s="205"/>
      <c r="O319" s="205"/>
      <c r="P319" s="205"/>
      <c r="Q319" s="111"/>
      <c r="R319" s="113"/>
      <c r="S319" s="112"/>
      <c r="T319" s="111">
        <f t="shared" si="47"/>
        <v>250</v>
      </c>
      <c r="U319" s="113"/>
      <c r="V319" s="112"/>
    </row>
    <row r="320" spans="1:22" x14ac:dyDescent="0.25">
      <c r="A320" s="109"/>
      <c r="B320" s="109"/>
      <c r="C320" s="109"/>
      <c r="D320" s="109"/>
      <c r="E320" s="109"/>
      <c r="F320" s="105"/>
      <c r="G320" s="105"/>
      <c r="H320" s="105"/>
      <c r="I320" s="105"/>
      <c r="J320" s="105"/>
      <c r="K320" s="105"/>
      <c r="L320" s="205"/>
      <c r="M320" s="205"/>
      <c r="N320" s="205"/>
      <c r="O320" s="205"/>
      <c r="P320" s="205"/>
      <c r="Q320" s="208"/>
      <c r="R320" s="208"/>
      <c r="S320" s="208"/>
      <c r="T320" s="208"/>
      <c r="U320" s="208"/>
      <c r="V320" s="208"/>
    </row>
    <row r="321" spans="1:22" ht="15" hidden="1" customHeight="1" x14ac:dyDescent="0.25">
      <c r="A321" s="109"/>
      <c r="B321" s="109"/>
      <c r="C321" s="109"/>
      <c r="D321" s="109"/>
      <c r="E321" s="109"/>
      <c r="F321" s="105"/>
      <c r="G321" s="105"/>
      <c r="H321" s="105"/>
      <c r="I321" s="105"/>
      <c r="J321" s="105"/>
      <c r="K321" s="105"/>
      <c r="L321" s="205"/>
      <c r="M321" s="205"/>
      <c r="N321" s="205"/>
      <c r="O321" s="205"/>
      <c r="P321" s="205"/>
      <c r="Q321" s="208"/>
      <c r="R321" s="208"/>
      <c r="S321" s="208"/>
      <c r="T321" s="208"/>
      <c r="U321" s="208"/>
      <c r="V321" s="208"/>
    </row>
    <row r="322" spans="1:22" ht="15" hidden="1" customHeight="1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</row>
    <row r="323" spans="1:22" ht="15" hidden="1" customHeight="1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</row>
    <row r="324" spans="1:22" x14ac:dyDescent="0.25">
      <c r="A324" s="68" t="s">
        <v>31</v>
      </c>
      <c r="B324" s="68"/>
      <c r="C324" s="68"/>
      <c r="D324" s="68"/>
      <c r="E324" s="68"/>
      <c r="F324" s="68"/>
      <c r="G324" s="68"/>
      <c r="H324" s="68"/>
      <c r="I324" s="84"/>
      <c r="J324" s="84"/>
      <c r="K324" s="84"/>
      <c r="L324" s="215" t="s">
        <v>31</v>
      </c>
      <c r="M324" s="215"/>
      <c r="N324" s="215"/>
      <c r="O324" s="215"/>
      <c r="P324" s="215"/>
      <c r="Q324" s="215"/>
      <c r="R324" s="215"/>
      <c r="S324" s="215"/>
      <c r="T324" s="123"/>
      <c r="U324" s="123"/>
      <c r="V324" s="123"/>
    </row>
    <row r="325" spans="1:22" ht="15" customHeight="1" x14ac:dyDescent="0.25">
      <c r="A325" s="105" t="s">
        <v>26</v>
      </c>
      <c r="B325" s="105"/>
      <c r="C325" s="105"/>
      <c r="D325" s="105"/>
      <c r="E325" s="105"/>
      <c r="F325" s="105"/>
      <c r="G325" s="106" t="s">
        <v>30</v>
      </c>
      <c r="H325" s="106"/>
      <c r="I325" s="75" t="s">
        <v>9</v>
      </c>
      <c r="J325" s="76"/>
      <c r="K325" s="77"/>
      <c r="L325" s="208" t="s">
        <v>26</v>
      </c>
      <c r="M325" s="208"/>
      <c r="N325" s="208"/>
      <c r="O325" s="208"/>
      <c r="P325" s="208"/>
      <c r="Q325" s="208"/>
      <c r="R325" s="216" t="s">
        <v>30</v>
      </c>
      <c r="S325" s="216"/>
      <c r="T325" s="217" t="s">
        <v>9</v>
      </c>
      <c r="U325" s="218"/>
      <c r="V325" s="219"/>
    </row>
    <row r="326" spans="1:22" x14ac:dyDescent="0.25">
      <c r="A326" s="105" t="s">
        <v>27</v>
      </c>
      <c r="B326" s="105"/>
      <c r="C326" s="105" t="s">
        <v>28</v>
      </c>
      <c r="D326" s="105"/>
      <c r="E326" s="105" t="s">
        <v>29</v>
      </c>
      <c r="F326" s="105"/>
      <c r="G326" s="106"/>
      <c r="H326" s="106"/>
      <c r="I326" s="78"/>
      <c r="J326" s="79"/>
      <c r="K326" s="80"/>
      <c r="L326" s="208" t="s">
        <v>27</v>
      </c>
      <c r="M326" s="208"/>
      <c r="N326" s="208" t="s">
        <v>28</v>
      </c>
      <c r="O326" s="208"/>
      <c r="P326" s="208" t="s">
        <v>29</v>
      </c>
      <c r="Q326" s="208"/>
      <c r="R326" s="216"/>
      <c r="S326" s="216"/>
      <c r="T326" s="220"/>
      <c r="U326" s="221"/>
      <c r="V326" s="222"/>
    </row>
    <row r="327" spans="1:22" x14ac:dyDescent="0.25">
      <c r="A327" s="107">
        <v>1.8</v>
      </c>
      <c r="B327" s="107"/>
      <c r="C327" s="107">
        <v>4.8</v>
      </c>
      <c r="D327" s="107"/>
      <c r="E327" s="107">
        <v>10.3</v>
      </c>
      <c r="F327" s="107"/>
      <c r="G327" s="107">
        <v>91.2</v>
      </c>
      <c r="H327" s="107"/>
      <c r="I327" s="107">
        <v>4</v>
      </c>
      <c r="J327" s="81"/>
      <c r="K327" s="5"/>
      <c r="L327" s="213">
        <f>A327*250/200</f>
        <v>2.25</v>
      </c>
      <c r="M327" s="213"/>
      <c r="N327" s="213">
        <f t="shared" ref="N327" si="48">C327*250/200</f>
        <v>6</v>
      </c>
      <c r="O327" s="213"/>
      <c r="P327" s="213">
        <f t="shared" ref="P327" si="49">E327*250/200</f>
        <v>12.875</v>
      </c>
      <c r="Q327" s="213"/>
      <c r="R327" s="213">
        <f t="shared" ref="R327" si="50">G327*250/200</f>
        <v>114</v>
      </c>
      <c r="S327" s="213"/>
      <c r="T327" s="213">
        <f t="shared" ref="T327" si="51">I327*250/200</f>
        <v>5</v>
      </c>
      <c r="U327" s="111"/>
      <c r="V327" s="13"/>
    </row>
    <row r="328" spans="1:22" x14ac:dyDescent="0.25">
      <c r="A328" s="84" t="s">
        <v>32</v>
      </c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123" t="s">
        <v>32</v>
      </c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</row>
    <row r="329" spans="1:22" ht="112.5" customHeight="1" x14ac:dyDescent="0.25">
      <c r="A329" s="198" t="s">
        <v>103</v>
      </c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246" t="s">
        <v>103</v>
      </c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</row>
    <row r="330" spans="1:22" x14ac:dyDescent="0.25">
      <c r="A330" s="67" t="s">
        <v>10</v>
      </c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125" t="s">
        <v>10</v>
      </c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</row>
    <row r="331" spans="1:22" ht="24.75" customHeight="1" x14ac:dyDescent="0.25">
      <c r="A331" s="63" t="s">
        <v>91</v>
      </c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121" t="s">
        <v>91</v>
      </c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</row>
    <row r="332" spans="1:22" x14ac:dyDescent="0.25">
      <c r="A332" s="67" t="s">
        <v>11</v>
      </c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125" t="s">
        <v>11</v>
      </c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</row>
    <row r="333" spans="1:22" ht="39.75" customHeight="1" x14ac:dyDescent="0.25">
      <c r="A333" s="63" t="s">
        <v>104</v>
      </c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121" t="s">
        <v>104</v>
      </c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</row>
    <row r="334" spans="1:22" x14ac:dyDescent="0.25">
      <c r="A334" s="64"/>
      <c r="B334" s="64"/>
      <c r="C334" s="64"/>
      <c r="D334" s="64"/>
      <c r="E334" s="7"/>
      <c r="F334" s="7"/>
      <c r="G334" s="7"/>
      <c r="H334" s="7"/>
      <c r="I334" s="7"/>
      <c r="J334" s="7"/>
      <c r="K334" s="7"/>
      <c r="L334" s="224"/>
      <c r="M334" s="224"/>
      <c r="N334" s="224"/>
      <c r="O334" s="224"/>
      <c r="P334" s="23"/>
      <c r="Q334" s="23"/>
      <c r="R334" s="23"/>
      <c r="S334" s="23"/>
      <c r="T334" s="23"/>
      <c r="U334" s="23"/>
      <c r="V334" s="23"/>
    </row>
    <row r="335" spans="1:22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x14ac:dyDescent="0.25">
      <c r="A336" s="65"/>
      <c r="B336" s="65"/>
      <c r="C336" s="65"/>
      <c r="D336" s="8"/>
      <c r="E336" s="65"/>
      <c r="F336" s="65"/>
      <c r="G336" s="65"/>
      <c r="H336" s="8"/>
      <c r="I336" s="65"/>
      <c r="J336" s="65"/>
      <c r="K336" s="65"/>
      <c r="L336" s="95"/>
      <c r="M336" s="95"/>
      <c r="N336" s="95"/>
      <c r="O336" s="26"/>
      <c r="P336" s="95"/>
      <c r="Q336" s="95"/>
      <c r="R336" s="95"/>
      <c r="S336" s="26"/>
      <c r="T336" s="95"/>
      <c r="U336" s="95"/>
      <c r="V336" s="95"/>
    </row>
    <row r="337" spans="1:22" x14ac:dyDescent="0.25">
      <c r="A337" s="66"/>
      <c r="B337" s="66"/>
      <c r="C337" s="66"/>
      <c r="D337" s="66"/>
      <c r="L337" s="200"/>
      <c r="M337" s="200"/>
      <c r="N337" s="200"/>
      <c r="O337" s="200"/>
    </row>
    <row r="338" spans="1:22" x14ac:dyDescent="0.25">
      <c r="A338" s="67" t="s">
        <v>391</v>
      </c>
      <c r="B338" s="67"/>
      <c r="C338" s="67"/>
      <c r="D338" s="67"/>
      <c r="E338" s="67"/>
      <c r="F338" s="67"/>
      <c r="G338" s="4"/>
      <c r="H338" s="4"/>
      <c r="I338" s="2"/>
      <c r="J338" s="67" t="s">
        <v>38</v>
      </c>
      <c r="K338" s="67"/>
      <c r="L338" s="125" t="s">
        <v>391</v>
      </c>
      <c r="M338" s="125"/>
      <c r="N338" s="125"/>
      <c r="O338" s="125"/>
      <c r="P338" s="125"/>
      <c r="Q338" s="125"/>
      <c r="R338" s="14"/>
      <c r="S338" s="14"/>
      <c r="T338" s="15"/>
      <c r="U338" s="125" t="s">
        <v>38</v>
      </c>
      <c r="V338" s="125"/>
    </row>
    <row r="339" spans="1:22" ht="12.75" customHeight="1" x14ac:dyDescent="0.25">
      <c r="A339" s="6"/>
      <c r="G339" s="1"/>
      <c r="H339" s="103"/>
      <c r="I339" s="103"/>
      <c r="J339" s="103" t="s">
        <v>0</v>
      </c>
      <c r="K339" s="103"/>
      <c r="R339" s="11"/>
      <c r="S339" s="103"/>
      <c r="T339" s="103"/>
      <c r="U339" s="103" t="s">
        <v>0</v>
      </c>
      <c r="V339" s="103"/>
    </row>
    <row r="340" spans="1:22" ht="12.75" customHeight="1" x14ac:dyDescent="0.25">
      <c r="H340" s="103"/>
      <c r="I340" s="103"/>
      <c r="J340" s="103" t="s">
        <v>632</v>
      </c>
      <c r="K340" s="103"/>
      <c r="S340" s="103"/>
      <c r="T340" s="103"/>
      <c r="U340" s="103" t="s">
        <v>632</v>
      </c>
      <c r="V340" s="103"/>
    </row>
    <row r="341" spans="1:22" ht="17.25" customHeight="1" x14ac:dyDescent="0.25">
      <c r="G341" s="3"/>
      <c r="H341" s="104" t="s">
        <v>633</v>
      </c>
      <c r="I341" s="104"/>
      <c r="J341" s="104"/>
      <c r="K341" s="104"/>
      <c r="R341" s="12"/>
      <c r="S341" s="104" t="s">
        <v>633</v>
      </c>
      <c r="T341" s="104"/>
      <c r="U341" s="104"/>
      <c r="V341" s="104"/>
    </row>
    <row r="342" spans="1:22" ht="21.75" customHeight="1" x14ac:dyDescent="0.25">
      <c r="G342" s="3"/>
      <c r="H342" s="94" t="s">
        <v>1</v>
      </c>
      <c r="I342" s="94"/>
      <c r="J342" s="94"/>
      <c r="K342" s="94"/>
      <c r="R342" s="12"/>
      <c r="S342" s="94" t="s">
        <v>1</v>
      </c>
      <c r="T342" s="94"/>
      <c r="U342" s="94"/>
      <c r="V342" s="94"/>
    </row>
    <row r="343" spans="1:22" ht="19.5" customHeight="1" x14ac:dyDescent="0.25">
      <c r="G343" s="3"/>
      <c r="H343" s="94" t="s">
        <v>2</v>
      </c>
      <c r="I343" s="94"/>
      <c r="J343" s="94"/>
      <c r="K343" s="94"/>
      <c r="R343" s="12"/>
      <c r="S343" s="94" t="s">
        <v>2</v>
      </c>
      <c r="T343" s="94"/>
      <c r="U343" s="94"/>
      <c r="V343" s="94"/>
    </row>
    <row r="344" spans="1:22" ht="21" customHeight="1" x14ac:dyDescent="0.25">
      <c r="G344" s="3"/>
      <c r="H344" s="94" t="s">
        <v>3</v>
      </c>
      <c r="I344" s="94"/>
      <c r="J344" s="94"/>
      <c r="K344" s="94"/>
      <c r="R344" s="12"/>
      <c r="S344" s="94" t="s">
        <v>3</v>
      </c>
      <c r="T344" s="94"/>
      <c r="U344" s="94"/>
      <c r="V344" s="94"/>
    </row>
    <row r="345" spans="1:22" x14ac:dyDescent="0.25">
      <c r="H345" s="95" t="s">
        <v>36</v>
      </c>
      <c r="I345" s="95"/>
      <c r="J345" s="95"/>
      <c r="K345" s="95"/>
      <c r="S345" s="95" t="s">
        <v>36</v>
      </c>
      <c r="T345" s="95"/>
      <c r="U345" s="95"/>
      <c r="V345" s="95"/>
    </row>
    <row r="346" spans="1:22" ht="4.5" customHeight="1" x14ac:dyDescent="0.25"/>
    <row r="347" spans="1:22" x14ac:dyDescent="0.25">
      <c r="C347" s="96" t="s">
        <v>330</v>
      </c>
      <c r="D347" s="96"/>
      <c r="E347" s="96"/>
      <c r="F347" s="96"/>
      <c r="G347" s="97" t="s">
        <v>339</v>
      </c>
      <c r="H347" s="97"/>
      <c r="I347" s="27"/>
      <c r="N347" s="203" t="s">
        <v>330</v>
      </c>
      <c r="O347" s="203"/>
      <c r="P347" s="203"/>
      <c r="Q347" s="203"/>
      <c r="R347" s="204" t="s">
        <v>401</v>
      </c>
      <c r="S347" s="204"/>
      <c r="T347" s="33"/>
    </row>
    <row r="348" spans="1:22" ht="5.25" customHeight="1" x14ac:dyDescent="0.25"/>
    <row r="349" spans="1:22" x14ac:dyDescent="0.25">
      <c r="A349" s="66" t="s">
        <v>16</v>
      </c>
      <c r="B349" s="66"/>
      <c r="C349" s="66"/>
      <c r="D349" s="66"/>
      <c r="E349" s="98" t="s">
        <v>105</v>
      </c>
      <c r="F349" s="98"/>
      <c r="G349" s="98"/>
      <c r="H349" s="98"/>
      <c r="I349" s="98"/>
      <c r="J349" s="98"/>
      <c r="K349" s="98"/>
      <c r="L349" s="200" t="s">
        <v>16</v>
      </c>
      <c r="M349" s="200"/>
      <c r="N349" s="200"/>
      <c r="O349" s="200"/>
      <c r="P349" s="201" t="s">
        <v>105</v>
      </c>
      <c r="Q349" s="201"/>
      <c r="R349" s="201"/>
      <c r="S349" s="201"/>
      <c r="T349" s="201"/>
      <c r="U349" s="201"/>
      <c r="V349" s="201"/>
    </row>
    <row r="350" spans="1:22" ht="28.5" customHeight="1" x14ac:dyDescent="0.25">
      <c r="A350" s="99" t="s">
        <v>17</v>
      </c>
      <c r="B350" s="99"/>
      <c r="C350" s="99"/>
      <c r="D350" s="99"/>
      <c r="E350" s="100" t="s">
        <v>421</v>
      </c>
      <c r="F350" s="100"/>
      <c r="G350" s="100"/>
      <c r="H350" s="100"/>
      <c r="I350" s="100"/>
      <c r="J350" s="100"/>
      <c r="K350" s="100"/>
      <c r="L350" s="122" t="s">
        <v>17</v>
      </c>
      <c r="M350" s="122"/>
      <c r="N350" s="122"/>
      <c r="O350" s="122"/>
      <c r="P350" s="100" t="s">
        <v>421</v>
      </c>
      <c r="Q350" s="100"/>
      <c r="R350" s="100"/>
      <c r="S350" s="100"/>
      <c r="T350" s="100"/>
      <c r="U350" s="100"/>
      <c r="V350" s="100"/>
    </row>
    <row r="351" spans="1:22" x14ac:dyDescent="0.25">
      <c r="A351" s="66" t="s">
        <v>18</v>
      </c>
      <c r="B351" s="66"/>
      <c r="C351" s="66"/>
      <c r="D351" s="66"/>
      <c r="E351" s="67">
        <v>70</v>
      </c>
      <c r="F351" s="67"/>
      <c r="G351" s="67"/>
      <c r="H351" s="67"/>
      <c r="I351" s="67"/>
      <c r="J351" s="67"/>
      <c r="K351" s="67"/>
      <c r="L351" s="200" t="s">
        <v>18</v>
      </c>
      <c r="M351" s="200"/>
      <c r="N351" s="200"/>
      <c r="O351" s="200"/>
      <c r="P351" s="125">
        <v>70</v>
      </c>
      <c r="Q351" s="125"/>
      <c r="R351" s="125"/>
      <c r="S351" s="125"/>
      <c r="T351" s="125"/>
      <c r="U351" s="125"/>
      <c r="V351" s="125"/>
    </row>
    <row r="352" spans="1:22" x14ac:dyDescent="0.25">
      <c r="A352" s="66" t="s">
        <v>24</v>
      </c>
      <c r="B352" s="66"/>
      <c r="C352" s="66"/>
      <c r="D352" s="66"/>
      <c r="E352" s="67">
        <v>200</v>
      </c>
      <c r="F352" s="67"/>
      <c r="G352" s="67"/>
      <c r="H352" s="67"/>
      <c r="I352" s="67"/>
      <c r="J352" s="67"/>
      <c r="K352" s="67"/>
      <c r="L352" s="200" t="s">
        <v>24</v>
      </c>
      <c r="M352" s="200"/>
      <c r="N352" s="200"/>
      <c r="O352" s="200"/>
      <c r="P352" s="125">
        <v>250</v>
      </c>
      <c r="Q352" s="125"/>
      <c r="R352" s="125"/>
      <c r="S352" s="125"/>
      <c r="T352" s="125"/>
      <c r="U352" s="125"/>
      <c r="V352" s="125"/>
    </row>
    <row r="353" spans="1:22" x14ac:dyDescent="0.25">
      <c r="A353" s="110" t="s">
        <v>19</v>
      </c>
      <c r="B353" s="110"/>
      <c r="C353" s="110"/>
      <c r="D353" s="110"/>
      <c r="E353" s="110"/>
      <c r="F353" s="105" t="s">
        <v>20</v>
      </c>
      <c r="G353" s="105"/>
      <c r="H353" s="105"/>
      <c r="I353" s="105"/>
      <c r="J353" s="105"/>
      <c r="K353" s="105"/>
      <c r="L353" s="207" t="s">
        <v>19</v>
      </c>
      <c r="M353" s="207"/>
      <c r="N353" s="207"/>
      <c r="O353" s="207"/>
      <c r="P353" s="207"/>
      <c r="Q353" s="208" t="s">
        <v>20</v>
      </c>
      <c r="R353" s="208"/>
      <c r="S353" s="208"/>
      <c r="T353" s="208"/>
      <c r="U353" s="208"/>
      <c r="V353" s="208"/>
    </row>
    <row r="354" spans="1:22" x14ac:dyDescent="0.25">
      <c r="A354" s="110"/>
      <c r="B354" s="110"/>
      <c r="C354" s="110"/>
      <c r="D354" s="110"/>
      <c r="E354" s="110"/>
      <c r="F354" s="105" t="s">
        <v>21</v>
      </c>
      <c r="G354" s="105"/>
      <c r="H354" s="105"/>
      <c r="I354" s="105" t="s">
        <v>22</v>
      </c>
      <c r="J354" s="105"/>
      <c r="K354" s="105"/>
      <c r="L354" s="207"/>
      <c r="M354" s="207"/>
      <c r="N354" s="207"/>
      <c r="O354" s="207"/>
      <c r="P354" s="207"/>
      <c r="Q354" s="208" t="s">
        <v>21</v>
      </c>
      <c r="R354" s="208"/>
      <c r="S354" s="208"/>
      <c r="T354" s="208" t="s">
        <v>22</v>
      </c>
      <c r="U354" s="208"/>
      <c r="V354" s="208"/>
    </row>
    <row r="355" spans="1:22" x14ac:dyDescent="0.25">
      <c r="A355" s="85" t="s">
        <v>106</v>
      </c>
      <c r="B355" s="86"/>
      <c r="C355" s="86"/>
      <c r="D355" s="86"/>
      <c r="E355" s="87"/>
      <c r="F355" s="81">
        <v>10</v>
      </c>
      <c r="G355" s="83"/>
      <c r="H355" s="82"/>
      <c r="I355" s="81">
        <v>10</v>
      </c>
      <c r="J355" s="83"/>
      <c r="K355" s="82"/>
      <c r="L355" s="247" t="s">
        <v>106</v>
      </c>
      <c r="M355" s="248"/>
      <c r="N355" s="248"/>
      <c r="O355" s="248"/>
      <c r="P355" s="249"/>
      <c r="Q355" s="111">
        <f>F355*250/200</f>
        <v>12.5</v>
      </c>
      <c r="R355" s="113"/>
      <c r="S355" s="112"/>
      <c r="T355" s="111">
        <f>I355*250/200</f>
        <v>12.5</v>
      </c>
      <c r="U355" s="113"/>
      <c r="V355" s="112"/>
    </row>
    <row r="356" spans="1:22" x14ac:dyDescent="0.25">
      <c r="A356" s="109" t="s">
        <v>783</v>
      </c>
      <c r="B356" s="109"/>
      <c r="C356" s="109"/>
      <c r="D356" s="109"/>
      <c r="E356" s="109"/>
      <c r="F356" s="81">
        <f>I356*100/75</f>
        <v>81.333333333333329</v>
      </c>
      <c r="G356" s="83"/>
      <c r="H356" s="82"/>
      <c r="I356" s="81">
        <v>61</v>
      </c>
      <c r="J356" s="83"/>
      <c r="K356" s="82"/>
      <c r="L356" s="109" t="s">
        <v>783</v>
      </c>
      <c r="M356" s="109"/>
      <c r="N356" s="109"/>
      <c r="O356" s="109"/>
      <c r="P356" s="109"/>
      <c r="Q356" s="111">
        <f t="shared" ref="Q356:Q360" si="52">F356*250/200</f>
        <v>101.66666666666666</v>
      </c>
      <c r="R356" s="113"/>
      <c r="S356" s="112"/>
      <c r="T356" s="111">
        <f t="shared" ref="T356:T361" si="53">I356*250/200</f>
        <v>76.25</v>
      </c>
      <c r="U356" s="113"/>
      <c r="V356" s="112"/>
    </row>
    <row r="357" spans="1:22" x14ac:dyDescent="0.25">
      <c r="A357" s="109" t="s">
        <v>68</v>
      </c>
      <c r="B357" s="109"/>
      <c r="C357" s="109"/>
      <c r="D357" s="109"/>
      <c r="E357" s="109"/>
      <c r="F357" s="81">
        <f>I357*100/80</f>
        <v>10</v>
      </c>
      <c r="G357" s="83"/>
      <c r="H357" s="82"/>
      <c r="I357" s="81">
        <v>8</v>
      </c>
      <c r="J357" s="83"/>
      <c r="K357" s="82"/>
      <c r="L357" s="109" t="s">
        <v>68</v>
      </c>
      <c r="M357" s="109"/>
      <c r="N357" s="109"/>
      <c r="O357" s="109"/>
      <c r="P357" s="109"/>
      <c r="Q357" s="111">
        <f t="shared" si="52"/>
        <v>12.5</v>
      </c>
      <c r="R357" s="113"/>
      <c r="S357" s="112"/>
      <c r="T357" s="111">
        <f t="shared" si="53"/>
        <v>10</v>
      </c>
      <c r="U357" s="113"/>
      <c r="V357" s="112"/>
    </row>
    <row r="358" spans="1:22" x14ac:dyDescent="0.25">
      <c r="A358" s="109" t="s">
        <v>69</v>
      </c>
      <c r="B358" s="109"/>
      <c r="C358" s="109"/>
      <c r="D358" s="109"/>
      <c r="E358" s="109"/>
      <c r="F358" s="81">
        <v>11.9</v>
      </c>
      <c r="G358" s="83"/>
      <c r="H358" s="82"/>
      <c r="I358" s="81">
        <v>10</v>
      </c>
      <c r="J358" s="83"/>
      <c r="K358" s="82"/>
      <c r="L358" s="205" t="s">
        <v>69</v>
      </c>
      <c r="M358" s="205"/>
      <c r="N358" s="205"/>
      <c r="O358" s="205"/>
      <c r="P358" s="205"/>
      <c r="Q358" s="111">
        <f t="shared" si="52"/>
        <v>14.875</v>
      </c>
      <c r="R358" s="113"/>
      <c r="S358" s="112"/>
      <c r="T358" s="111">
        <f t="shared" si="53"/>
        <v>12.5</v>
      </c>
      <c r="U358" s="113"/>
      <c r="V358" s="112"/>
    </row>
    <row r="359" spans="1:22" x14ac:dyDescent="0.25">
      <c r="A359" s="109" t="s">
        <v>788</v>
      </c>
      <c r="B359" s="109"/>
      <c r="C359" s="109"/>
      <c r="D359" s="109"/>
      <c r="E359" s="109"/>
      <c r="F359" s="81">
        <v>2</v>
      </c>
      <c r="G359" s="83"/>
      <c r="H359" s="82"/>
      <c r="I359" s="81">
        <v>2</v>
      </c>
      <c r="J359" s="83"/>
      <c r="K359" s="82"/>
      <c r="L359" s="109" t="s">
        <v>788</v>
      </c>
      <c r="M359" s="109"/>
      <c r="N359" s="109"/>
      <c r="O359" s="109"/>
      <c r="P359" s="109"/>
      <c r="Q359" s="111">
        <f t="shared" si="52"/>
        <v>2.5</v>
      </c>
      <c r="R359" s="113"/>
      <c r="S359" s="112"/>
      <c r="T359" s="111">
        <f t="shared" si="53"/>
        <v>2.5</v>
      </c>
      <c r="U359" s="113"/>
      <c r="V359" s="112"/>
    </row>
    <row r="360" spans="1:22" x14ac:dyDescent="0.25">
      <c r="A360" s="109" t="s">
        <v>95</v>
      </c>
      <c r="B360" s="109"/>
      <c r="C360" s="109"/>
      <c r="D360" s="109"/>
      <c r="E360" s="109"/>
      <c r="F360" s="81">
        <v>150</v>
      </c>
      <c r="G360" s="83"/>
      <c r="H360" s="82"/>
      <c r="I360" s="81">
        <v>150</v>
      </c>
      <c r="J360" s="83"/>
      <c r="K360" s="82"/>
      <c r="L360" s="205" t="s">
        <v>95</v>
      </c>
      <c r="M360" s="205"/>
      <c r="N360" s="205"/>
      <c r="O360" s="205"/>
      <c r="P360" s="205"/>
      <c r="Q360" s="111">
        <f t="shared" si="52"/>
        <v>187.5</v>
      </c>
      <c r="R360" s="113"/>
      <c r="S360" s="112"/>
      <c r="T360" s="111">
        <f t="shared" si="53"/>
        <v>187.5</v>
      </c>
      <c r="U360" s="113"/>
      <c r="V360" s="112"/>
    </row>
    <row r="361" spans="1:22" x14ac:dyDescent="0.25">
      <c r="A361" s="109" t="s">
        <v>25</v>
      </c>
      <c r="B361" s="109"/>
      <c r="C361" s="109"/>
      <c r="D361" s="109"/>
      <c r="E361" s="109"/>
      <c r="F361" s="91"/>
      <c r="G361" s="92"/>
      <c r="H361" s="93"/>
      <c r="I361" s="88">
        <v>200</v>
      </c>
      <c r="J361" s="89"/>
      <c r="K361" s="90"/>
      <c r="L361" s="205" t="s">
        <v>25</v>
      </c>
      <c r="M361" s="205"/>
      <c r="N361" s="205"/>
      <c r="O361" s="205"/>
      <c r="P361" s="205"/>
      <c r="Q361" s="111"/>
      <c r="R361" s="113"/>
      <c r="S361" s="112"/>
      <c r="T361" s="111">
        <f t="shared" si="53"/>
        <v>250</v>
      </c>
      <c r="U361" s="113"/>
      <c r="V361" s="112"/>
    </row>
    <row r="362" spans="1:22" x14ac:dyDescent="0.25">
      <c r="A362" s="109"/>
      <c r="B362" s="109"/>
      <c r="C362" s="109"/>
      <c r="D362" s="109"/>
      <c r="E362" s="109"/>
      <c r="F362" s="105"/>
      <c r="G362" s="105"/>
      <c r="H362" s="105"/>
      <c r="I362" s="105"/>
      <c r="J362" s="105"/>
      <c r="K362" s="105"/>
      <c r="L362" s="205"/>
      <c r="M362" s="205"/>
      <c r="N362" s="205"/>
      <c r="O362" s="205"/>
      <c r="P362" s="205"/>
      <c r="Q362" s="208"/>
      <c r="R362" s="208"/>
      <c r="S362" s="208"/>
      <c r="T362" s="208"/>
      <c r="U362" s="208"/>
      <c r="V362" s="208"/>
    </row>
    <row r="363" spans="1:22" x14ac:dyDescent="0.25">
      <c r="A363" s="109"/>
      <c r="B363" s="109"/>
      <c r="C363" s="109"/>
      <c r="D363" s="109"/>
      <c r="E363" s="109"/>
      <c r="F363" s="105"/>
      <c r="G363" s="105"/>
      <c r="H363" s="105"/>
      <c r="I363" s="105"/>
      <c r="J363" s="105"/>
      <c r="K363" s="105"/>
      <c r="L363" s="205"/>
      <c r="M363" s="205"/>
      <c r="N363" s="205"/>
      <c r="O363" s="205"/>
      <c r="P363" s="205"/>
      <c r="Q363" s="208"/>
      <c r="R363" s="208"/>
      <c r="S363" s="208"/>
      <c r="T363" s="208"/>
      <c r="U363" s="208"/>
      <c r="V363" s="208"/>
    </row>
    <row r="364" spans="1:22" ht="15" hidden="1" customHeight="1" x14ac:dyDescent="0.25">
      <c r="A364" s="109"/>
      <c r="B364" s="109"/>
      <c r="C364" s="109"/>
      <c r="D364" s="109"/>
      <c r="E364" s="109"/>
      <c r="F364" s="105"/>
      <c r="G364" s="105"/>
      <c r="H364" s="105"/>
      <c r="I364" s="105"/>
      <c r="J364" s="105"/>
      <c r="K364" s="105"/>
      <c r="L364" s="205"/>
      <c r="M364" s="205"/>
      <c r="N364" s="205"/>
      <c r="O364" s="205"/>
      <c r="P364" s="205"/>
      <c r="Q364" s="208"/>
      <c r="R364" s="208"/>
      <c r="S364" s="208"/>
      <c r="T364" s="208"/>
      <c r="U364" s="208"/>
      <c r="V364" s="208"/>
    </row>
    <row r="365" spans="1:22" ht="15" hidden="1" customHeight="1" x14ac:dyDescent="0.2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</row>
    <row r="366" spans="1:22" ht="15" hidden="1" customHeight="1" x14ac:dyDescent="0.2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</row>
    <row r="367" spans="1:22" x14ac:dyDescent="0.25">
      <c r="A367" s="68" t="s">
        <v>31</v>
      </c>
      <c r="B367" s="68"/>
      <c r="C367" s="68"/>
      <c r="D367" s="68"/>
      <c r="E367" s="68"/>
      <c r="F367" s="68"/>
      <c r="G367" s="68"/>
      <c r="H367" s="68"/>
      <c r="I367" s="84"/>
      <c r="J367" s="84"/>
      <c r="K367" s="84"/>
      <c r="L367" s="215" t="s">
        <v>31</v>
      </c>
      <c r="M367" s="215"/>
      <c r="N367" s="215"/>
      <c r="O367" s="215"/>
      <c r="P367" s="215"/>
      <c r="Q367" s="215"/>
      <c r="R367" s="215"/>
      <c r="S367" s="215"/>
      <c r="T367" s="123"/>
      <c r="U367" s="123"/>
      <c r="V367" s="123"/>
    </row>
    <row r="368" spans="1:22" ht="15" customHeight="1" x14ac:dyDescent="0.25">
      <c r="A368" s="105" t="s">
        <v>26</v>
      </c>
      <c r="B368" s="105"/>
      <c r="C368" s="105"/>
      <c r="D368" s="105"/>
      <c r="E368" s="105"/>
      <c r="F368" s="105"/>
      <c r="G368" s="106" t="s">
        <v>30</v>
      </c>
      <c r="H368" s="106"/>
      <c r="I368" s="75" t="s">
        <v>9</v>
      </c>
      <c r="J368" s="76"/>
      <c r="K368" s="77"/>
      <c r="L368" s="208" t="s">
        <v>26</v>
      </c>
      <c r="M368" s="208"/>
      <c r="N368" s="208"/>
      <c r="O368" s="208"/>
      <c r="P368" s="208"/>
      <c r="Q368" s="208"/>
      <c r="R368" s="216" t="s">
        <v>30</v>
      </c>
      <c r="S368" s="216"/>
      <c r="T368" s="217" t="s">
        <v>9</v>
      </c>
      <c r="U368" s="218"/>
      <c r="V368" s="219"/>
    </row>
    <row r="369" spans="1:22" x14ac:dyDescent="0.25">
      <c r="A369" s="105" t="s">
        <v>27</v>
      </c>
      <c r="B369" s="105"/>
      <c r="C369" s="105" t="s">
        <v>28</v>
      </c>
      <c r="D369" s="105"/>
      <c r="E369" s="105" t="s">
        <v>29</v>
      </c>
      <c r="F369" s="105"/>
      <c r="G369" s="106"/>
      <c r="H369" s="106"/>
      <c r="I369" s="78"/>
      <c r="J369" s="79"/>
      <c r="K369" s="80"/>
      <c r="L369" s="208" t="s">
        <v>27</v>
      </c>
      <c r="M369" s="208"/>
      <c r="N369" s="208" t="s">
        <v>28</v>
      </c>
      <c r="O369" s="208"/>
      <c r="P369" s="208" t="s">
        <v>29</v>
      </c>
      <c r="Q369" s="208"/>
      <c r="R369" s="216"/>
      <c r="S369" s="216"/>
      <c r="T369" s="220"/>
      <c r="U369" s="221"/>
      <c r="V369" s="222"/>
    </row>
    <row r="370" spans="1:22" x14ac:dyDescent="0.25">
      <c r="A370" s="107">
        <v>2.4</v>
      </c>
      <c r="B370" s="107"/>
      <c r="C370" s="107">
        <v>2.7</v>
      </c>
      <c r="D370" s="107"/>
      <c r="E370" s="107">
        <v>5.9</v>
      </c>
      <c r="F370" s="107"/>
      <c r="G370" s="107">
        <v>57.7</v>
      </c>
      <c r="H370" s="107"/>
      <c r="I370" s="107">
        <v>3.7</v>
      </c>
      <c r="J370" s="81"/>
      <c r="K370" s="5"/>
      <c r="L370" s="213">
        <f>A370*250/200</f>
        <v>3</v>
      </c>
      <c r="M370" s="213"/>
      <c r="N370" s="213">
        <f t="shared" ref="N370" si="54">C370*250/200</f>
        <v>3.375</v>
      </c>
      <c r="O370" s="213"/>
      <c r="P370" s="213">
        <f t="shared" ref="P370" si="55">E370*250/200</f>
        <v>7.375</v>
      </c>
      <c r="Q370" s="213"/>
      <c r="R370" s="213">
        <f t="shared" ref="R370" si="56">G370*250/200</f>
        <v>72.125</v>
      </c>
      <c r="S370" s="213"/>
      <c r="T370" s="213">
        <f t="shared" ref="T370" si="57">I370*250/200</f>
        <v>4.625</v>
      </c>
      <c r="U370" s="111"/>
      <c r="V370" s="13"/>
    </row>
    <row r="371" spans="1:22" x14ac:dyDescent="0.25">
      <c r="A371" s="84" t="s">
        <v>32</v>
      </c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123" t="s">
        <v>32</v>
      </c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</row>
    <row r="372" spans="1:22" ht="112.5" customHeight="1" x14ac:dyDescent="0.25">
      <c r="A372" s="199" t="s">
        <v>107</v>
      </c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246" t="s">
        <v>107</v>
      </c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</row>
    <row r="373" spans="1:22" x14ac:dyDescent="0.25">
      <c r="A373" s="67" t="s">
        <v>10</v>
      </c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125" t="s">
        <v>10</v>
      </c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</row>
    <row r="374" spans="1:22" ht="23.25" customHeight="1" x14ac:dyDescent="0.25">
      <c r="A374" s="63" t="s">
        <v>91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121" t="s">
        <v>91</v>
      </c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</row>
    <row r="375" spans="1:22" x14ac:dyDescent="0.25">
      <c r="A375" s="67" t="s">
        <v>11</v>
      </c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125" t="s">
        <v>11</v>
      </c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</row>
    <row r="376" spans="1:22" ht="57.75" customHeight="1" x14ac:dyDescent="0.25">
      <c r="A376" s="63" t="s">
        <v>108</v>
      </c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121" t="s">
        <v>108</v>
      </c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</row>
    <row r="377" spans="1:22" x14ac:dyDescent="0.25">
      <c r="A377" s="64"/>
      <c r="B377" s="64"/>
      <c r="C377" s="64"/>
      <c r="D377" s="64"/>
      <c r="E377" s="7"/>
      <c r="F377" s="7"/>
      <c r="G377" s="7"/>
      <c r="H377" s="7"/>
      <c r="I377" s="7"/>
      <c r="J377" s="7"/>
      <c r="K377" s="7"/>
      <c r="L377" s="224"/>
      <c r="M377" s="224"/>
      <c r="N377" s="224"/>
      <c r="O377" s="224"/>
      <c r="P377" s="23"/>
      <c r="Q377" s="23"/>
      <c r="R377" s="23"/>
      <c r="S377" s="23"/>
      <c r="T377" s="23"/>
      <c r="U377" s="23"/>
      <c r="V377" s="23"/>
    </row>
    <row r="378" spans="1:22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x14ac:dyDescent="0.25">
      <c r="A379" s="65"/>
      <c r="B379" s="65"/>
      <c r="C379" s="65"/>
      <c r="D379" s="8"/>
      <c r="E379" s="65"/>
      <c r="F379" s="65"/>
      <c r="G379" s="65"/>
      <c r="H379" s="8"/>
      <c r="I379" s="65"/>
      <c r="J379" s="65"/>
      <c r="K379" s="65"/>
      <c r="L379" s="95"/>
      <c r="M379" s="95"/>
      <c r="N379" s="95"/>
      <c r="O379" s="26"/>
      <c r="P379" s="95"/>
      <c r="Q379" s="95"/>
      <c r="R379" s="95"/>
      <c r="S379" s="26"/>
      <c r="T379" s="95"/>
      <c r="U379" s="95"/>
      <c r="V379" s="95"/>
    </row>
    <row r="380" spans="1:22" x14ac:dyDescent="0.25">
      <c r="A380" s="66"/>
      <c r="B380" s="66"/>
      <c r="C380" s="66"/>
      <c r="D380" s="66"/>
      <c r="L380" s="200"/>
      <c r="M380" s="200"/>
      <c r="N380" s="200"/>
      <c r="O380" s="200"/>
    </row>
    <row r="381" spans="1:22" x14ac:dyDescent="0.25">
      <c r="A381" s="67" t="s">
        <v>391</v>
      </c>
      <c r="B381" s="67"/>
      <c r="C381" s="67"/>
      <c r="D381" s="67"/>
      <c r="E381" s="67"/>
      <c r="F381" s="67"/>
      <c r="G381" s="4"/>
      <c r="H381" s="4"/>
      <c r="I381" s="2"/>
      <c r="J381" s="67" t="s">
        <v>38</v>
      </c>
      <c r="K381" s="67"/>
      <c r="L381" s="125" t="s">
        <v>391</v>
      </c>
      <c r="M381" s="125"/>
      <c r="N381" s="125"/>
      <c r="O381" s="125"/>
      <c r="P381" s="125"/>
      <c r="Q381" s="125"/>
      <c r="R381" s="14"/>
      <c r="S381" s="14"/>
      <c r="T381" s="15"/>
      <c r="U381" s="125" t="s">
        <v>38</v>
      </c>
      <c r="V381" s="125"/>
    </row>
    <row r="382" spans="1:22" ht="12.75" customHeight="1" x14ac:dyDescent="0.25">
      <c r="A382" s="6"/>
      <c r="G382" s="1"/>
      <c r="H382" s="103"/>
      <c r="I382" s="103"/>
      <c r="J382" s="103" t="s">
        <v>0</v>
      </c>
      <c r="K382" s="103"/>
      <c r="R382" s="11"/>
      <c r="S382" s="103"/>
      <c r="T382" s="103"/>
      <c r="U382" s="103" t="s">
        <v>0</v>
      </c>
      <c r="V382" s="103"/>
    </row>
    <row r="383" spans="1:22" ht="12.75" customHeight="1" x14ac:dyDescent="0.25">
      <c r="H383" s="103"/>
      <c r="I383" s="103"/>
      <c r="J383" s="103" t="s">
        <v>632</v>
      </c>
      <c r="K383" s="103"/>
      <c r="S383" s="103"/>
      <c r="T383" s="103"/>
      <c r="U383" s="103" t="s">
        <v>632</v>
      </c>
      <c r="V383" s="103"/>
    </row>
    <row r="384" spans="1:22" ht="17.25" customHeight="1" x14ac:dyDescent="0.25">
      <c r="G384" s="3"/>
      <c r="H384" s="104" t="s">
        <v>633</v>
      </c>
      <c r="I384" s="104"/>
      <c r="J384" s="104"/>
      <c r="K384" s="104"/>
      <c r="R384" s="12"/>
      <c r="S384" s="104" t="s">
        <v>633</v>
      </c>
      <c r="T384" s="104"/>
      <c r="U384" s="104"/>
      <c r="V384" s="104"/>
    </row>
    <row r="385" spans="1:22" ht="21.75" customHeight="1" x14ac:dyDescent="0.25">
      <c r="G385" s="3"/>
      <c r="H385" s="94" t="s">
        <v>1</v>
      </c>
      <c r="I385" s="94"/>
      <c r="J385" s="94"/>
      <c r="K385" s="94"/>
      <c r="R385" s="12"/>
      <c r="S385" s="94" t="s">
        <v>1</v>
      </c>
      <c r="T385" s="94"/>
      <c r="U385" s="94"/>
      <c r="V385" s="94"/>
    </row>
    <row r="386" spans="1:22" ht="19.5" customHeight="1" x14ac:dyDescent="0.25">
      <c r="G386" s="3"/>
      <c r="H386" s="94" t="s">
        <v>2</v>
      </c>
      <c r="I386" s="94"/>
      <c r="J386" s="94"/>
      <c r="K386" s="94"/>
      <c r="R386" s="12"/>
      <c r="S386" s="94" t="s">
        <v>2</v>
      </c>
      <c r="T386" s="94"/>
      <c r="U386" s="94"/>
      <c r="V386" s="94"/>
    </row>
    <row r="387" spans="1:22" ht="21" customHeight="1" x14ac:dyDescent="0.25">
      <c r="G387" s="3"/>
      <c r="H387" s="94" t="s">
        <v>3</v>
      </c>
      <c r="I387" s="94"/>
      <c r="J387" s="94"/>
      <c r="K387" s="94"/>
      <c r="R387" s="12"/>
      <c r="S387" s="94" t="s">
        <v>3</v>
      </c>
      <c r="T387" s="94"/>
      <c r="U387" s="94"/>
      <c r="V387" s="94"/>
    </row>
    <row r="388" spans="1:22" x14ac:dyDescent="0.25">
      <c r="H388" s="95" t="s">
        <v>36</v>
      </c>
      <c r="I388" s="95"/>
      <c r="J388" s="95"/>
      <c r="K388" s="95"/>
      <c r="S388" s="95" t="s">
        <v>36</v>
      </c>
      <c r="T388" s="95"/>
      <c r="U388" s="95"/>
      <c r="V388" s="95"/>
    </row>
    <row r="389" spans="1:22" ht="4.5" customHeight="1" x14ac:dyDescent="0.25"/>
    <row r="390" spans="1:22" x14ac:dyDescent="0.25">
      <c r="C390" s="96" t="s">
        <v>330</v>
      </c>
      <c r="D390" s="96"/>
      <c r="E390" s="96"/>
      <c r="F390" s="96"/>
      <c r="G390" s="97" t="s">
        <v>340</v>
      </c>
      <c r="H390" s="97"/>
      <c r="I390" s="27"/>
      <c r="N390" s="203" t="s">
        <v>330</v>
      </c>
      <c r="O390" s="203"/>
      <c r="P390" s="203"/>
      <c r="Q390" s="203"/>
      <c r="R390" s="204" t="s">
        <v>402</v>
      </c>
      <c r="S390" s="204"/>
      <c r="T390" s="33"/>
    </row>
    <row r="391" spans="1:22" ht="5.25" customHeight="1" x14ac:dyDescent="0.25"/>
    <row r="392" spans="1:22" x14ac:dyDescent="0.25">
      <c r="A392" s="66" t="s">
        <v>16</v>
      </c>
      <c r="B392" s="66"/>
      <c r="C392" s="66"/>
      <c r="D392" s="66"/>
      <c r="E392" s="98" t="s">
        <v>109</v>
      </c>
      <c r="F392" s="98"/>
      <c r="G392" s="98"/>
      <c r="H392" s="98"/>
      <c r="I392" s="98"/>
      <c r="J392" s="98"/>
      <c r="K392" s="98"/>
      <c r="L392" s="200" t="s">
        <v>16</v>
      </c>
      <c r="M392" s="200"/>
      <c r="N392" s="200"/>
      <c r="O392" s="200"/>
      <c r="P392" s="201" t="s">
        <v>109</v>
      </c>
      <c r="Q392" s="201"/>
      <c r="R392" s="201"/>
      <c r="S392" s="201"/>
      <c r="T392" s="201"/>
      <c r="U392" s="201"/>
      <c r="V392" s="201"/>
    </row>
    <row r="393" spans="1:22" ht="28.5" customHeight="1" x14ac:dyDescent="0.25">
      <c r="A393" s="99" t="s">
        <v>17</v>
      </c>
      <c r="B393" s="99"/>
      <c r="C393" s="99"/>
      <c r="D393" s="99"/>
      <c r="E393" s="100" t="s">
        <v>422</v>
      </c>
      <c r="F393" s="100"/>
      <c r="G393" s="100"/>
      <c r="H393" s="100"/>
      <c r="I393" s="100"/>
      <c r="J393" s="100"/>
      <c r="K393" s="100"/>
      <c r="L393" s="122" t="s">
        <v>17</v>
      </c>
      <c r="M393" s="122"/>
      <c r="N393" s="122"/>
      <c r="O393" s="122"/>
      <c r="P393" s="100" t="s">
        <v>422</v>
      </c>
      <c r="Q393" s="100"/>
      <c r="R393" s="100"/>
      <c r="S393" s="100"/>
      <c r="T393" s="100"/>
      <c r="U393" s="100"/>
      <c r="V393" s="100"/>
    </row>
    <row r="394" spans="1:22" x14ac:dyDescent="0.25">
      <c r="A394" s="66" t="s">
        <v>18</v>
      </c>
      <c r="B394" s="66"/>
      <c r="C394" s="66"/>
      <c r="D394" s="66"/>
      <c r="E394" s="67">
        <v>73</v>
      </c>
      <c r="F394" s="67"/>
      <c r="G394" s="67"/>
      <c r="H394" s="67"/>
      <c r="I394" s="67"/>
      <c r="J394" s="67"/>
      <c r="K394" s="67"/>
      <c r="L394" s="200" t="s">
        <v>18</v>
      </c>
      <c r="M394" s="200"/>
      <c r="N394" s="200"/>
      <c r="O394" s="200"/>
      <c r="P394" s="125">
        <v>73</v>
      </c>
      <c r="Q394" s="125"/>
      <c r="R394" s="125"/>
      <c r="S394" s="125"/>
      <c r="T394" s="125"/>
      <c r="U394" s="125"/>
      <c r="V394" s="125"/>
    </row>
    <row r="395" spans="1:22" x14ac:dyDescent="0.25">
      <c r="A395" s="66" t="s">
        <v>24</v>
      </c>
      <c r="B395" s="66"/>
      <c r="C395" s="66"/>
      <c r="D395" s="66"/>
      <c r="E395" s="67">
        <v>200</v>
      </c>
      <c r="F395" s="67"/>
      <c r="G395" s="67"/>
      <c r="H395" s="67"/>
      <c r="I395" s="67"/>
      <c r="J395" s="67"/>
      <c r="K395" s="67"/>
      <c r="L395" s="200" t="s">
        <v>24</v>
      </c>
      <c r="M395" s="200"/>
      <c r="N395" s="200"/>
      <c r="O395" s="200"/>
      <c r="P395" s="125">
        <v>250</v>
      </c>
      <c r="Q395" s="125"/>
      <c r="R395" s="125"/>
      <c r="S395" s="125"/>
      <c r="T395" s="125"/>
      <c r="U395" s="125"/>
      <c r="V395" s="125"/>
    </row>
    <row r="396" spans="1:22" x14ac:dyDescent="0.25">
      <c r="A396" s="110" t="s">
        <v>19</v>
      </c>
      <c r="B396" s="110"/>
      <c r="C396" s="110"/>
      <c r="D396" s="110"/>
      <c r="E396" s="110"/>
      <c r="F396" s="105" t="s">
        <v>20</v>
      </c>
      <c r="G396" s="105"/>
      <c r="H396" s="105"/>
      <c r="I396" s="105"/>
      <c r="J396" s="105"/>
      <c r="K396" s="105"/>
      <c r="L396" s="207" t="s">
        <v>19</v>
      </c>
      <c r="M396" s="207"/>
      <c r="N396" s="207"/>
      <c r="O396" s="207"/>
      <c r="P396" s="207"/>
      <c r="Q396" s="208" t="s">
        <v>20</v>
      </c>
      <c r="R396" s="208"/>
      <c r="S396" s="208"/>
      <c r="T396" s="208"/>
      <c r="U396" s="208"/>
      <c r="V396" s="208"/>
    </row>
    <row r="397" spans="1:22" x14ac:dyDescent="0.25">
      <c r="A397" s="110"/>
      <c r="B397" s="110"/>
      <c r="C397" s="110"/>
      <c r="D397" s="110"/>
      <c r="E397" s="110"/>
      <c r="F397" s="105" t="s">
        <v>21</v>
      </c>
      <c r="G397" s="105"/>
      <c r="H397" s="105"/>
      <c r="I397" s="105" t="s">
        <v>22</v>
      </c>
      <c r="J397" s="105"/>
      <c r="K397" s="105"/>
      <c r="L397" s="207"/>
      <c r="M397" s="207"/>
      <c r="N397" s="207"/>
      <c r="O397" s="207"/>
      <c r="P397" s="207"/>
      <c r="Q397" s="208" t="s">
        <v>21</v>
      </c>
      <c r="R397" s="208"/>
      <c r="S397" s="208"/>
      <c r="T397" s="208" t="s">
        <v>22</v>
      </c>
      <c r="U397" s="208"/>
      <c r="V397" s="208"/>
    </row>
    <row r="398" spans="1:22" x14ac:dyDescent="0.25">
      <c r="A398" s="85" t="s">
        <v>110</v>
      </c>
      <c r="B398" s="86"/>
      <c r="C398" s="86"/>
      <c r="D398" s="86"/>
      <c r="E398" s="87"/>
      <c r="F398" s="81">
        <v>58.9</v>
      </c>
      <c r="G398" s="83"/>
      <c r="H398" s="82"/>
      <c r="I398" s="81">
        <v>43</v>
      </c>
      <c r="J398" s="83"/>
      <c r="K398" s="82"/>
      <c r="L398" s="247" t="s">
        <v>110</v>
      </c>
      <c r="M398" s="248"/>
      <c r="N398" s="248"/>
      <c r="O398" s="248"/>
      <c r="P398" s="249"/>
      <c r="Q398" s="111">
        <f>F398*250/200</f>
        <v>73.625</v>
      </c>
      <c r="R398" s="113"/>
      <c r="S398" s="112"/>
      <c r="T398" s="111">
        <f>I398*250/200</f>
        <v>53.75</v>
      </c>
      <c r="U398" s="113"/>
      <c r="V398" s="112"/>
    </row>
    <row r="399" spans="1:22" x14ac:dyDescent="0.25">
      <c r="A399" s="109" t="s">
        <v>111</v>
      </c>
      <c r="B399" s="109"/>
      <c r="C399" s="109"/>
      <c r="D399" s="109"/>
      <c r="E399" s="109"/>
      <c r="F399" s="81"/>
      <c r="G399" s="83"/>
      <c r="H399" s="82"/>
      <c r="I399" s="81">
        <v>35.299999999999997</v>
      </c>
      <c r="J399" s="83"/>
      <c r="K399" s="82"/>
      <c r="L399" s="205" t="s">
        <v>111</v>
      </c>
      <c r="M399" s="205"/>
      <c r="N399" s="205"/>
      <c r="O399" s="205"/>
      <c r="P399" s="205"/>
      <c r="Q399" s="111"/>
      <c r="R399" s="113"/>
      <c r="S399" s="112"/>
      <c r="T399" s="111">
        <f t="shared" ref="T399:T405" si="58">I399*250/200</f>
        <v>44.125</v>
      </c>
      <c r="U399" s="113"/>
      <c r="V399" s="112"/>
    </row>
    <row r="400" spans="1:22" x14ac:dyDescent="0.25">
      <c r="A400" s="109" t="s">
        <v>783</v>
      </c>
      <c r="B400" s="109"/>
      <c r="C400" s="109"/>
      <c r="D400" s="109"/>
      <c r="E400" s="109"/>
      <c r="F400" s="81">
        <f>I400*100/75</f>
        <v>54.666666666666664</v>
      </c>
      <c r="G400" s="83"/>
      <c r="H400" s="82"/>
      <c r="I400" s="81">
        <v>41</v>
      </c>
      <c r="J400" s="83"/>
      <c r="K400" s="82"/>
      <c r="L400" s="109" t="s">
        <v>783</v>
      </c>
      <c r="M400" s="109"/>
      <c r="N400" s="109"/>
      <c r="O400" s="109"/>
      <c r="P400" s="109"/>
      <c r="Q400" s="111">
        <f t="shared" ref="Q400:Q404" si="59">F400*250/200</f>
        <v>68.333333333333329</v>
      </c>
      <c r="R400" s="113"/>
      <c r="S400" s="112"/>
      <c r="T400" s="111">
        <f t="shared" si="58"/>
        <v>51.25</v>
      </c>
      <c r="U400" s="113"/>
      <c r="V400" s="112"/>
    </row>
    <row r="401" spans="1:22" x14ac:dyDescent="0.25">
      <c r="A401" s="109" t="s">
        <v>68</v>
      </c>
      <c r="B401" s="109"/>
      <c r="C401" s="109"/>
      <c r="D401" s="109"/>
      <c r="E401" s="109"/>
      <c r="F401" s="81">
        <f>I401*100/80</f>
        <v>10</v>
      </c>
      <c r="G401" s="83"/>
      <c r="H401" s="82"/>
      <c r="I401" s="81">
        <v>8</v>
      </c>
      <c r="J401" s="83"/>
      <c r="K401" s="82"/>
      <c r="L401" s="109" t="s">
        <v>68</v>
      </c>
      <c r="M401" s="109"/>
      <c r="N401" s="109"/>
      <c r="O401" s="109"/>
      <c r="P401" s="109"/>
      <c r="Q401" s="111">
        <f t="shared" si="59"/>
        <v>12.5</v>
      </c>
      <c r="R401" s="113"/>
      <c r="S401" s="112"/>
      <c r="T401" s="111">
        <f t="shared" si="58"/>
        <v>10</v>
      </c>
      <c r="U401" s="113"/>
      <c r="V401" s="112"/>
    </row>
    <row r="402" spans="1:22" x14ac:dyDescent="0.25">
      <c r="A402" s="109" t="s">
        <v>69</v>
      </c>
      <c r="B402" s="109"/>
      <c r="C402" s="109"/>
      <c r="D402" s="109"/>
      <c r="E402" s="109"/>
      <c r="F402" s="81">
        <v>9.6</v>
      </c>
      <c r="G402" s="83"/>
      <c r="H402" s="82"/>
      <c r="I402" s="81">
        <v>8.1</v>
      </c>
      <c r="J402" s="83"/>
      <c r="K402" s="82"/>
      <c r="L402" s="205" t="s">
        <v>69</v>
      </c>
      <c r="M402" s="205"/>
      <c r="N402" s="205"/>
      <c r="O402" s="205"/>
      <c r="P402" s="205"/>
      <c r="Q402" s="111">
        <f t="shared" si="59"/>
        <v>12</v>
      </c>
      <c r="R402" s="113"/>
      <c r="S402" s="112"/>
      <c r="T402" s="111">
        <f t="shared" si="58"/>
        <v>10.125</v>
      </c>
      <c r="U402" s="113"/>
      <c r="V402" s="112"/>
    </row>
    <row r="403" spans="1:22" x14ac:dyDescent="0.25">
      <c r="A403" s="109" t="s">
        <v>55</v>
      </c>
      <c r="B403" s="109"/>
      <c r="C403" s="109"/>
      <c r="D403" s="109"/>
      <c r="E403" s="109"/>
      <c r="F403" s="81">
        <v>2.4</v>
      </c>
      <c r="G403" s="83"/>
      <c r="H403" s="82"/>
      <c r="I403" s="81">
        <v>2.4</v>
      </c>
      <c r="J403" s="83"/>
      <c r="K403" s="82"/>
      <c r="L403" s="205" t="s">
        <v>55</v>
      </c>
      <c r="M403" s="205"/>
      <c r="N403" s="205"/>
      <c r="O403" s="205"/>
      <c r="P403" s="205"/>
      <c r="Q403" s="111">
        <f t="shared" si="59"/>
        <v>3</v>
      </c>
      <c r="R403" s="113"/>
      <c r="S403" s="112"/>
      <c r="T403" s="111">
        <f t="shared" si="58"/>
        <v>3</v>
      </c>
      <c r="U403" s="113"/>
      <c r="V403" s="112"/>
    </row>
    <row r="404" spans="1:22" x14ac:dyDescent="0.25">
      <c r="A404" s="109" t="s">
        <v>112</v>
      </c>
      <c r="B404" s="109"/>
      <c r="C404" s="109"/>
      <c r="D404" s="109"/>
      <c r="E404" s="109"/>
      <c r="F404" s="81">
        <v>140</v>
      </c>
      <c r="G404" s="83"/>
      <c r="H404" s="82"/>
      <c r="I404" s="81">
        <v>140</v>
      </c>
      <c r="J404" s="83"/>
      <c r="K404" s="82"/>
      <c r="L404" s="205" t="s">
        <v>112</v>
      </c>
      <c r="M404" s="205"/>
      <c r="N404" s="205"/>
      <c r="O404" s="205"/>
      <c r="P404" s="205"/>
      <c r="Q404" s="111">
        <f t="shared" si="59"/>
        <v>175</v>
      </c>
      <c r="R404" s="113"/>
      <c r="S404" s="112"/>
      <c r="T404" s="111">
        <f t="shared" si="58"/>
        <v>175</v>
      </c>
      <c r="U404" s="113"/>
      <c r="V404" s="112"/>
    </row>
    <row r="405" spans="1:22" x14ac:dyDescent="0.25">
      <c r="A405" s="109" t="s">
        <v>25</v>
      </c>
      <c r="B405" s="109"/>
      <c r="C405" s="109"/>
      <c r="D405" s="109"/>
      <c r="E405" s="109"/>
      <c r="F405" s="105"/>
      <c r="G405" s="105"/>
      <c r="H405" s="105"/>
      <c r="I405" s="105">
        <v>200</v>
      </c>
      <c r="J405" s="105"/>
      <c r="K405" s="105"/>
      <c r="L405" s="205" t="s">
        <v>25</v>
      </c>
      <c r="M405" s="205"/>
      <c r="N405" s="205"/>
      <c r="O405" s="205"/>
      <c r="P405" s="205"/>
      <c r="Q405" s="111"/>
      <c r="R405" s="113"/>
      <c r="S405" s="112"/>
      <c r="T405" s="111">
        <f t="shared" si="58"/>
        <v>250</v>
      </c>
      <c r="U405" s="113"/>
      <c r="V405" s="112"/>
    </row>
    <row r="406" spans="1:22" x14ac:dyDescent="0.25">
      <c r="A406" s="109"/>
      <c r="B406" s="109"/>
      <c r="C406" s="109"/>
      <c r="D406" s="109"/>
      <c r="E406" s="109"/>
      <c r="F406" s="105"/>
      <c r="G406" s="105"/>
      <c r="H406" s="105"/>
      <c r="I406" s="105"/>
      <c r="J406" s="105"/>
      <c r="K406" s="105"/>
      <c r="L406" s="205"/>
      <c r="M406" s="205"/>
      <c r="N406" s="205"/>
      <c r="O406" s="205"/>
      <c r="P406" s="205"/>
      <c r="Q406" s="208"/>
      <c r="R406" s="208"/>
      <c r="S406" s="208"/>
      <c r="T406" s="208"/>
      <c r="U406" s="208"/>
      <c r="V406" s="208"/>
    </row>
    <row r="407" spans="1:22" ht="15" hidden="1" customHeight="1" x14ac:dyDescent="0.25">
      <c r="A407" s="109"/>
      <c r="B407" s="109"/>
      <c r="C407" s="109"/>
      <c r="D407" s="109"/>
      <c r="E407" s="109"/>
      <c r="F407" s="105"/>
      <c r="G407" s="105"/>
      <c r="H407" s="105"/>
      <c r="I407" s="105"/>
      <c r="J407" s="105"/>
      <c r="K407" s="105"/>
      <c r="L407" s="205"/>
      <c r="M407" s="205"/>
      <c r="N407" s="205"/>
      <c r="O407" s="205"/>
      <c r="P407" s="205"/>
      <c r="Q407" s="208"/>
      <c r="R407" s="208"/>
      <c r="S407" s="208"/>
      <c r="T407" s="208"/>
      <c r="U407" s="208"/>
      <c r="V407" s="208"/>
    </row>
    <row r="408" spans="1:22" ht="15" hidden="1" customHeight="1" x14ac:dyDescent="0.2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</row>
    <row r="409" spans="1:22" ht="15" hidden="1" customHeight="1" x14ac:dyDescent="0.2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</row>
    <row r="410" spans="1:22" x14ac:dyDescent="0.25">
      <c r="A410" s="68" t="s">
        <v>31</v>
      </c>
      <c r="B410" s="68"/>
      <c r="C410" s="68"/>
      <c r="D410" s="68"/>
      <c r="E410" s="68"/>
      <c r="F410" s="68"/>
      <c r="G410" s="68"/>
      <c r="H410" s="68"/>
      <c r="I410" s="84"/>
      <c r="J410" s="84"/>
      <c r="K410" s="84"/>
      <c r="L410" s="215" t="s">
        <v>31</v>
      </c>
      <c r="M410" s="215"/>
      <c r="N410" s="215"/>
      <c r="O410" s="215"/>
      <c r="P410" s="215"/>
      <c r="Q410" s="215"/>
      <c r="R410" s="215"/>
      <c r="S410" s="215"/>
      <c r="T410" s="123"/>
      <c r="U410" s="123"/>
      <c r="V410" s="123"/>
    </row>
    <row r="411" spans="1:22" ht="15" customHeight="1" x14ac:dyDescent="0.25">
      <c r="A411" s="105" t="s">
        <v>26</v>
      </c>
      <c r="B411" s="105"/>
      <c r="C411" s="105"/>
      <c r="D411" s="105"/>
      <c r="E411" s="105"/>
      <c r="F411" s="105"/>
      <c r="G411" s="106" t="s">
        <v>30</v>
      </c>
      <c r="H411" s="106"/>
      <c r="I411" s="75" t="s">
        <v>9</v>
      </c>
      <c r="J411" s="76"/>
      <c r="K411" s="77"/>
      <c r="L411" s="208" t="s">
        <v>26</v>
      </c>
      <c r="M411" s="208"/>
      <c r="N411" s="208"/>
      <c r="O411" s="208"/>
      <c r="P411" s="208"/>
      <c r="Q411" s="208"/>
      <c r="R411" s="216" t="s">
        <v>30</v>
      </c>
      <c r="S411" s="216"/>
      <c r="T411" s="217" t="s">
        <v>9</v>
      </c>
      <c r="U411" s="218"/>
      <c r="V411" s="219"/>
    </row>
    <row r="412" spans="1:22" x14ac:dyDescent="0.25">
      <c r="A412" s="105" t="s">
        <v>27</v>
      </c>
      <c r="B412" s="105"/>
      <c r="C412" s="105" t="s">
        <v>28</v>
      </c>
      <c r="D412" s="105"/>
      <c r="E412" s="105" t="s">
        <v>29</v>
      </c>
      <c r="F412" s="105"/>
      <c r="G412" s="106"/>
      <c r="H412" s="106"/>
      <c r="I412" s="78"/>
      <c r="J412" s="79"/>
      <c r="K412" s="80"/>
      <c r="L412" s="208" t="s">
        <v>27</v>
      </c>
      <c r="M412" s="208"/>
      <c r="N412" s="208" t="s">
        <v>28</v>
      </c>
      <c r="O412" s="208"/>
      <c r="P412" s="208" t="s">
        <v>29</v>
      </c>
      <c r="Q412" s="208"/>
      <c r="R412" s="216"/>
      <c r="S412" s="216"/>
      <c r="T412" s="220"/>
      <c r="U412" s="221"/>
      <c r="V412" s="222"/>
    </row>
    <row r="413" spans="1:22" x14ac:dyDescent="0.25">
      <c r="A413" s="107">
        <v>7.6</v>
      </c>
      <c r="B413" s="107"/>
      <c r="C413" s="107">
        <v>3.6</v>
      </c>
      <c r="D413" s="107"/>
      <c r="E413" s="107">
        <v>10.6</v>
      </c>
      <c r="F413" s="107"/>
      <c r="G413" s="107">
        <v>105.4</v>
      </c>
      <c r="H413" s="107"/>
      <c r="I413" s="107">
        <v>4.4000000000000004</v>
      </c>
      <c r="J413" s="81"/>
      <c r="K413" s="5"/>
      <c r="L413" s="213">
        <f>A413*250/200</f>
        <v>9.5</v>
      </c>
      <c r="M413" s="213"/>
      <c r="N413" s="213">
        <f t="shared" ref="N413" si="60">C413*250/200</f>
        <v>4.5</v>
      </c>
      <c r="O413" s="213"/>
      <c r="P413" s="213">
        <f t="shared" ref="P413" si="61">E413*250/200</f>
        <v>13.25</v>
      </c>
      <c r="Q413" s="213"/>
      <c r="R413" s="213">
        <f t="shared" ref="R413" si="62">G413*250/200</f>
        <v>131.75</v>
      </c>
      <c r="S413" s="213"/>
      <c r="T413" s="213">
        <f t="shared" ref="T413" si="63">I413*250/200</f>
        <v>5.5</v>
      </c>
      <c r="U413" s="111"/>
      <c r="V413" s="13"/>
    </row>
    <row r="414" spans="1:22" x14ac:dyDescent="0.25">
      <c r="A414" s="84" t="s">
        <v>32</v>
      </c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123" t="s">
        <v>32</v>
      </c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</row>
    <row r="415" spans="1:22" ht="108" customHeight="1" x14ac:dyDescent="0.25">
      <c r="A415" s="198" t="s">
        <v>113</v>
      </c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246" t="s">
        <v>113</v>
      </c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</row>
    <row r="416" spans="1:22" x14ac:dyDescent="0.25">
      <c r="A416" s="67" t="s">
        <v>10</v>
      </c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125" t="s">
        <v>10</v>
      </c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</row>
    <row r="417" spans="1:22" ht="25.5" customHeight="1" x14ac:dyDescent="0.25">
      <c r="A417" s="63" t="s">
        <v>91</v>
      </c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121" t="s">
        <v>91</v>
      </c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</row>
    <row r="418" spans="1:22" x14ac:dyDescent="0.25">
      <c r="A418" s="67" t="s">
        <v>11</v>
      </c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125" t="s">
        <v>11</v>
      </c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</row>
    <row r="419" spans="1:22" ht="52.5" customHeight="1" x14ac:dyDescent="0.25">
      <c r="A419" s="63" t="s">
        <v>114</v>
      </c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121" t="s">
        <v>114</v>
      </c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</row>
    <row r="420" spans="1:22" x14ac:dyDescent="0.25">
      <c r="A420" s="64"/>
      <c r="B420" s="64"/>
      <c r="C420" s="64"/>
      <c r="D420" s="64"/>
      <c r="E420" s="7"/>
      <c r="F420" s="7"/>
      <c r="G420" s="7"/>
      <c r="H420" s="7"/>
      <c r="I420" s="7"/>
      <c r="J420" s="7"/>
      <c r="K420" s="7"/>
      <c r="L420" s="224"/>
      <c r="M420" s="224"/>
      <c r="N420" s="224"/>
      <c r="O420" s="224"/>
      <c r="P420" s="23"/>
      <c r="Q420" s="23"/>
      <c r="R420" s="23"/>
      <c r="S420" s="23"/>
      <c r="T420" s="23"/>
      <c r="U420" s="23"/>
      <c r="V420" s="23"/>
    </row>
    <row r="421" spans="1:22" ht="21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x14ac:dyDescent="0.25">
      <c r="A422" s="65"/>
      <c r="B422" s="65"/>
      <c r="C422" s="65"/>
      <c r="D422" s="8"/>
      <c r="E422" s="65"/>
      <c r="F422" s="65"/>
      <c r="G422" s="65"/>
      <c r="H422" s="8"/>
      <c r="I422" s="65"/>
      <c r="J422" s="65"/>
      <c r="K422" s="65"/>
      <c r="L422" s="95"/>
      <c r="M422" s="95"/>
      <c r="N422" s="95"/>
      <c r="O422" s="26"/>
      <c r="P422" s="95"/>
      <c r="Q422" s="95"/>
      <c r="R422" s="95"/>
      <c r="S422" s="26"/>
      <c r="T422" s="95"/>
      <c r="U422" s="95"/>
      <c r="V422" s="95"/>
    </row>
    <row r="423" spans="1:22" x14ac:dyDescent="0.25">
      <c r="A423" s="66"/>
      <c r="B423" s="66"/>
      <c r="C423" s="66"/>
      <c r="D423" s="66"/>
      <c r="L423" s="200"/>
      <c r="M423" s="200"/>
      <c r="N423" s="200"/>
      <c r="O423" s="200"/>
    </row>
    <row r="424" spans="1:22" x14ac:dyDescent="0.25">
      <c r="A424" s="67" t="s">
        <v>391</v>
      </c>
      <c r="B424" s="67"/>
      <c r="C424" s="67"/>
      <c r="D424" s="67"/>
      <c r="E424" s="67"/>
      <c r="F424" s="67"/>
      <c r="G424" s="4"/>
      <c r="H424" s="4"/>
      <c r="I424" s="2"/>
      <c r="J424" s="67" t="s">
        <v>38</v>
      </c>
      <c r="K424" s="67"/>
      <c r="L424" s="125" t="s">
        <v>391</v>
      </c>
      <c r="M424" s="125"/>
      <c r="N424" s="125"/>
      <c r="O424" s="125"/>
      <c r="P424" s="125"/>
      <c r="Q424" s="125"/>
      <c r="R424" s="14"/>
      <c r="S424" s="14"/>
      <c r="T424" s="15"/>
      <c r="U424" s="125" t="s">
        <v>38</v>
      </c>
      <c r="V424" s="125"/>
    </row>
    <row r="425" spans="1:22" ht="12.75" customHeight="1" x14ac:dyDescent="0.25">
      <c r="A425" s="9"/>
      <c r="B425" s="9"/>
      <c r="C425" s="9"/>
      <c r="D425" s="9"/>
      <c r="E425" s="9"/>
      <c r="F425" s="9"/>
      <c r="G425" s="11"/>
      <c r="H425" s="103"/>
      <c r="I425" s="103"/>
      <c r="J425" s="103" t="s">
        <v>0</v>
      </c>
      <c r="K425" s="103"/>
      <c r="L425" s="6"/>
      <c r="R425" s="11"/>
      <c r="S425" s="103"/>
      <c r="T425" s="103"/>
      <c r="U425" s="103" t="s">
        <v>0</v>
      </c>
      <c r="V425" s="103"/>
    </row>
    <row r="426" spans="1:22" ht="12.75" customHeight="1" x14ac:dyDescent="0.25">
      <c r="A426" s="9"/>
      <c r="B426" s="9"/>
      <c r="C426" s="9"/>
      <c r="D426" s="9"/>
      <c r="E426" s="9"/>
      <c r="F426" s="9"/>
      <c r="G426" s="9"/>
      <c r="H426" s="103"/>
      <c r="I426" s="103"/>
      <c r="J426" s="103" t="s">
        <v>632</v>
      </c>
      <c r="K426" s="103"/>
      <c r="S426" s="103"/>
      <c r="T426" s="103"/>
      <c r="U426" s="103" t="s">
        <v>632</v>
      </c>
      <c r="V426" s="103"/>
    </row>
    <row r="427" spans="1:22" ht="17.25" customHeight="1" x14ac:dyDescent="0.25">
      <c r="A427" s="9"/>
      <c r="B427" s="9"/>
      <c r="C427" s="9"/>
      <c r="D427" s="9"/>
      <c r="E427" s="9"/>
      <c r="F427" s="9"/>
      <c r="G427" s="12"/>
      <c r="H427" s="104" t="s">
        <v>633</v>
      </c>
      <c r="I427" s="104"/>
      <c r="J427" s="104"/>
      <c r="K427" s="104"/>
      <c r="R427" s="12"/>
      <c r="S427" s="104" t="s">
        <v>633</v>
      </c>
      <c r="T427" s="104"/>
      <c r="U427" s="104"/>
      <c r="V427" s="104"/>
    </row>
    <row r="428" spans="1:22" ht="21.75" customHeight="1" x14ac:dyDescent="0.25">
      <c r="A428" s="9"/>
      <c r="B428" s="9"/>
      <c r="C428" s="9"/>
      <c r="D428" s="9"/>
      <c r="E428" s="9"/>
      <c r="F428" s="9"/>
      <c r="G428" s="12"/>
      <c r="H428" s="94" t="s">
        <v>1</v>
      </c>
      <c r="I428" s="94"/>
      <c r="J428" s="94"/>
      <c r="K428" s="94"/>
      <c r="R428" s="12"/>
      <c r="S428" s="94" t="s">
        <v>1</v>
      </c>
      <c r="T428" s="94"/>
      <c r="U428" s="94"/>
      <c r="V428" s="94"/>
    </row>
    <row r="429" spans="1:22" ht="19.5" customHeight="1" x14ac:dyDescent="0.25">
      <c r="A429" s="9"/>
      <c r="B429" s="9"/>
      <c r="C429" s="9"/>
      <c r="D429" s="9"/>
      <c r="E429" s="9"/>
      <c r="F429" s="9"/>
      <c r="G429" s="12"/>
      <c r="H429" s="94" t="s">
        <v>2</v>
      </c>
      <c r="I429" s="94"/>
      <c r="J429" s="94"/>
      <c r="K429" s="94"/>
      <c r="R429" s="12"/>
      <c r="S429" s="94" t="s">
        <v>2</v>
      </c>
      <c r="T429" s="94"/>
      <c r="U429" s="94"/>
      <c r="V429" s="94"/>
    </row>
    <row r="430" spans="1:22" ht="21" customHeight="1" x14ac:dyDescent="0.25">
      <c r="A430" s="9"/>
      <c r="B430" s="9"/>
      <c r="C430" s="9"/>
      <c r="D430" s="9"/>
      <c r="E430" s="9"/>
      <c r="F430" s="9"/>
      <c r="G430" s="12"/>
      <c r="H430" s="94" t="s">
        <v>3</v>
      </c>
      <c r="I430" s="94"/>
      <c r="J430" s="94"/>
      <c r="K430" s="94"/>
      <c r="R430" s="12"/>
      <c r="S430" s="94" t="s">
        <v>3</v>
      </c>
      <c r="T430" s="94"/>
      <c r="U430" s="94"/>
      <c r="V430" s="94"/>
    </row>
    <row r="431" spans="1:22" x14ac:dyDescent="0.25">
      <c r="A431" s="9"/>
      <c r="B431" s="9"/>
      <c r="C431" s="9"/>
      <c r="D431" s="9"/>
      <c r="E431" s="9"/>
      <c r="F431" s="9"/>
      <c r="G431" s="9"/>
      <c r="H431" s="95" t="s">
        <v>36</v>
      </c>
      <c r="I431" s="95"/>
      <c r="J431" s="95"/>
      <c r="K431" s="95"/>
      <c r="S431" s="95" t="s">
        <v>36</v>
      </c>
      <c r="T431" s="95"/>
      <c r="U431" s="95"/>
      <c r="V431" s="95"/>
    </row>
    <row r="432" spans="1:22" ht="1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22" x14ac:dyDescent="0.25">
      <c r="A433" s="9"/>
      <c r="B433" s="9"/>
      <c r="C433" s="203" t="s">
        <v>330</v>
      </c>
      <c r="D433" s="203"/>
      <c r="E433" s="203"/>
      <c r="F433" s="203"/>
      <c r="G433" s="204" t="s">
        <v>341</v>
      </c>
      <c r="H433" s="204"/>
      <c r="I433" s="33"/>
      <c r="J433" s="9"/>
      <c r="K433" s="9"/>
      <c r="N433" s="203" t="s">
        <v>330</v>
      </c>
      <c r="O433" s="203"/>
      <c r="P433" s="203"/>
      <c r="Q433" s="203"/>
      <c r="R433" s="204" t="s">
        <v>342</v>
      </c>
      <c r="S433" s="204"/>
      <c r="T433" s="33"/>
    </row>
    <row r="434" spans="1:22" ht="1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22" x14ac:dyDescent="0.25">
      <c r="A435" s="200" t="s">
        <v>16</v>
      </c>
      <c r="B435" s="200"/>
      <c r="C435" s="200"/>
      <c r="D435" s="200"/>
      <c r="E435" s="201" t="s">
        <v>115</v>
      </c>
      <c r="F435" s="201"/>
      <c r="G435" s="201"/>
      <c r="H435" s="201"/>
      <c r="I435" s="201"/>
      <c r="J435" s="201"/>
      <c r="K435" s="201"/>
      <c r="L435" s="200" t="s">
        <v>16</v>
      </c>
      <c r="M435" s="200"/>
      <c r="N435" s="200"/>
      <c r="O435" s="200"/>
      <c r="P435" s="201" t="s">
        <v>115</v>
      </c>
      <c r="Q435" s="201"/>
      <c r="R435" s="201"/>
      <c r="S435" s="201"/>
      <c r="T435" s="201"/>
      <c r="U435" s="201"/>
      <c r="V435" s="201"/>
    </row>
    <row r="436" spans="1:22" ht="28.5" customHeight="1" x14ac:dyDescent="0.25">
      <c r="A436" s="122" t="s">
        <v>17</v>
      </c>
      <c r="B436" s="122"/>
      <c r="C436" s="122"/>
      <c r="D436" s="122"/>
      <c r="E436" s="202" t="s">
        <v>423</v>
      </c>
      <c r="F436" s="202"/>
      <c r="G436" s="202"/>
      <c r="H436" s="202"/>
      <c r="I436" s="202"/>
      <c r="J436" s="202"/>
      <c r="K436" s="202"/>
      <c r="L436" s="122" t="s">
        <v>17</v>
      </c>
      <c r="M436" s="122"/>
      <c r="N436" s="122"/>
      <c r="O436" s="122"/>
      <c r="P436" s="202" t="s">
        <v>423</v>
      </c>
      <c r="Q436" s="202"/>
      <c r="R436" s="202"/>
      <c r="S436" s="202"/>
      <c r="T436" s="202"/>
      <c r="U436" s="202"/>
      <c r="V436" s="202"/>
    </row>
    <row r="437" spans="1:22" x14ac:dyDescent="0.25">
      <c r="A437" s="200" t="s">
        <v>18</v>
      </c>
      <c r="B437" s="200"/>
      <c r="C437" s="200"/>
      <c r="D437" s="200"/>
      <c r="E437" s="125">
        <v>69</v>
      </c>
      <c r="F437" s="125"/>
      <c r="G437" s="125"/>
      <c r="H437" s="125"/>
      <c r="I437" s="125"/>
      <c r="J437" s="125"/>
      <c r="K437" s="125"/>
      <c r="L437" s="200" t="s">
        <v>18</v>
      </c>
      <c r="M437" s="200"/>
      <c r="N437" s="200"/>
      <c r="O437" s="200"/>
      <c r="P437" s="125">
        <v>69</v>
      </c>
      <c r="Q437" s="125"/>
      <c r="R437" s="125"/>
      <c r="S437" s="125"/>
      <c r="T437" s="125"/>
      <c r="U437" s="125"/>
      <c r="V437" s="125"/>
    </row>
    <row r="438" spans="1:22" x14ac:dyDescent="0.25">
      <c r="A438" s="200" t="s">
        <v>24</v>
      </c>
      <c r="B438" s="200"/>
      <c r="C438" s="200"/>
      <c r="D438" s="200"/>
      <c r="E438" s="125" t="s">
        <v>123</v>
      </c>
      <c r="F438" s="125"/>
      <c r="G438" s="125"/>
      <c r="H438" s="125"/>
      <c r="I438" s="125"/>
      <c r="J438" s="125"/>
      <c r="K438" s="125"/>
      <c r="L438" s="200" t="s">
        <v>24</v>
      </c>
      <c r="M438" s="200"/>
      <c r="N438" s="200"/>
      <c r="O438" s="200"/>
      <c r="P438" s="125" t="s">
        <v>122</v>
      </c>
      <c r="Q438" s="125"/>
      <c r="R438" s="125"/>
      <c r="S438" s="125"/>
      <c r="T438" s="125"/>
      <c r="U438" s="125"/>
      <c r="V438" s="125"/>
    </row>
    <row r="439" spans="1:22" x14ac:dyDescent="0.25">
      <c r="A439" s="207" t="s">
        <v>19</v>
      </c>
      <c r="B439" s="207"/>
      <c r="C439" s="207"/>
      <c r="D439" s="207"/>
      <c r="E439" s="207"/>
      <c r="F439" s="208" t="s">
        <v>20</v>
      </c>
      <c r="G439" s="208"/>
      <c r="H439" s="208"/>
      <c r="I439" s="208"/>
      <c r="J439" s="208"/>
      <c r="K439" s="208"/>
      <c r="L439" s="207" t="s">
        <v>19</v>
      </c>
      <c r="M439" s="207"/>
      <c r="N439" s="207"/>
      <c r="O439" s="207"/>
      <c r="P439" s="207"/>
      <c r="Q439" s="208" t="s">
        <v>20</v>
      </c>
      <c r="R439" s="208"/>
      <c r="S439" s="208"/>
      <c r="T439" s="208"/>
      <c r="U439" s="208"/>
      <c r="V439" s="208"/>
    </row>
    <row r="440" spans="1:22" x14ac:dyDescent="0.25">
      <c r="A440" s="207"/>
      <c r="B440" s="207"/>
      <c r="C440" s="207"/>
      <c r="D440" s="207"/>
      <c r="E440" s="207"/>
      <c r="F440" s="208" t="s">
        <v>21</v>
      </c>
      <c r="G440" s="208"/>
      <c r="H440" s="208"/>
      <c r="I440" s="208" t="s">
        <v>22</v>
      </c>
      <c r="J440" s="208"/>
      <c r="K440" s="208"/>
      <c r="L440" s="207"/>
      <c r="M440" s="207"/>
      <c r="N440" s="207"/>
      <c r="O440" s="207"/>
      <c r="P440" s="207"/>
      <c r="Q440" s="208" t="s">
        <v>21</v>
      </c>
      <c r="R440" s="208"/>
      <c r="S440" s="208"/>
      <c r="T440" s="208" t="s">
        <v>22</v>
      </c>
      <c r="U440" s="208"/>
      <c r="V440" s="208"/>
    </row>
    <row r="441" spans="1:22" x14ac:dyDescent="0.25">
      <c r="A441" s="205" t="s">
        <v>783</v>
      </c>
      <c r="B441" s="205"/>
      <c r="C441" s="205"/>
      <c r="D441" s="205"/>
      <c r="E441" s="205"/>
      <c r="F441" s="111">
        <f>Q441*200/250</f>
        <v>46.954666666666668</v>
      </c>
      <c r="G441" s="113"/>
      <c r="H441" s="112"/>
      <c r="I441" s="111">
        <f>T441*200/250</f>
        <v>35.216000000000001</v>
      </c>
      <c r="J441" s="113"/>
      <c r="K441" s="112"/>
      <c r="L441" s="205" t="s">
        <v>783</v>
      </c>
      <c r="M441" s="205"/>
      <c r="N441" s="205"/>
      <c r="O441" s="205"/>
      <c r="P441" s="205"/>
      <c r="Q441" s="111">
        <f>T441*100/75</f>
        <v>58.693333333333335</v>
      </c>
      <c r="R441" s="113"/>
      <c r="S441" s="112"/>
      <c r="T441" s="111">
        <v>44.02</v>
      </c>
      <c r="U441" s="113"/>
      <c r="V441" s="112"/>
    </row>
    <row r="442" spans="1:22" x14ac:dyDescent="0.25">
      <c r="A442" s="205" t="s">
        <v>68</v>
      </c>
      <c r="B442" s="205"/>
      <c r="C442" s="205"/>
      <c r="D442" s="205"/>
      <c r="E442" s="205"/>
      <c r="F442" s="111">
        <f t="shared" ref="F442:F450" si="64">Q442*200/250</f>
        <v>8.8000000000000025</v>
      </c>
      <c r="G442" s="113"/>
      <c r="H442" s="112"/>
      <c r="I442" s="111">
        <f t="shared" ref="I442:I451" si="65">T442*200/250</f>
        <v>7.0400000000000009</v>
      </c>
      <c r="J442" s="113"/>
      <c r="K442" s="112"/>
      <c r="L442" s="205" t="s">
        <v>68</v>
      </c>
      <c r="M442" s="205"/>
      <c r="N442" s="205"/>
      <c r="O442" s="205"/>
      <c r="P442" s="205"/>
      <c r="Q442" s="111">
        <f>T442*100/80</f>
        <v>11.000000000000002</v>
      </c>
      <c r="R442" s="113"/>
      <c r="S442" s="112"/>
      <c r="T442" s="111">
        <v>8.8000000000000007</v>
      </c>
      <c r="U442" s="113"/>
      <c r="V442" s="112"/>
    </row>
    <row r="443" spans="1:22" x14ac:dyDescent="0.25">
      <c r="A443" s="205" t="s">
        <v>69</v>
      </c>
      <c r="B443" s="205"/>
      <c r="C443" s="205"/>
      <c r="D443" s="205"/>
      <c r="E443" s="205"/>
      <c r="F443" s="111">
        <f t="shared" si="64"/>
        <v>8.48</v>
      </c>
      <c r="G443" s="113"/>
      <c r="H443" s="112"/>
      <c r="I443" s="111">
        <f t="shared" si="65"/>
        <v>7.12</v>
      </c>
      <c r="J443" s="113"/>
      <c r="K443" s="112"/>
      <c r="L443" s="205" t="s">
        <v>69</v>
      </c>
      <c r="M443" s="205"/>
      <c r="N443" s="205"/>
      <c r="O443" s="205"/>
      <c r="P443" s="205"/>
      <c r="Q443" s="111">
        <v>10.6</v>
      </c>
      <c r="R443" s="113"/>
      <c r="S443" s="112"/>
      <c r="T443" s="111">
        <v>8.9</v>
      </c>
      <c r="U443" s="113"/>
      <c r="V443" s="112"/>
    </row>
    <row r="444" spans="1:22" x14ac:dyDescent="0.25">
      <c r="A444" s="205" t="s">
        <v>788</v>
      </c>
      <c r="B444" s="205"/>
      <c r="C444" s="205"/>
      <c r="D444" s="205"/>
      <c r="E444" s="205"/>
      <c r="F444" s="111">
        <f t="shared" si="64"/>
        <v>1.7600000000000002</v>
      </c>
      <c r="G444" s="113"/>
      <c r="H444" s="112"/>
      <c r="I444" s="111">
        <f t="shared" si="65"/>
        <v>1.7600000000000002</v>
      </c>
      <c r="J444" s="113"/>
      <c r="K444" s="112"/>
      <c r="L444" s="205" t="s">
        <v>788</v>
      </c>
      <c r="M444" s="205"/>
      <c r="N444" s="205"/>
      <c r="O444" s="205"/>
      <c r="P444" s="205"/>
      <c r="Q444" s="111">
        <v>2.2000000000000002</v>
      </c>
      <c r="R444" s="113"/>
      <c r="S444" s="112"/>
      <c r="T444" s="111">
        <v>2.2000000000000002</v>
      </c>
      <c r="U444" s="113"/>
      <c r="V444" s="112"/>
    </row>
    <row r="445" spans="1:22" x14ac:dyDescent="0.25">
      <c r="A445" s="206" t="s">
        <v>70</v>
      </c>
      <c r="B445" s="206"/>
      <c r="C445" s="206"/>
      <c r="D445" s="206"/>
      <c r="E445" s="206"/>
      <c r="F445" s="111">
        <f t="shared" si="64"/>
        <v>132</v>
      </c>
      <c r="G445" s="113"/>
      <c r="H445" s="112"/>
      <c r="I445" s="111">
        <f t="shared" si="65"/>
        <v>132</v>
      </c>
      <c r="J445" s="113"/>
      <c r="K445" s="112"/>
      <c r="L445" s="206" t="s">
        <v>70</v>
      </c>
      <c r="M445" s="206"/>
      <c r="N445" s="206"/>
      <c r="O445" s="206"/>
      <c r="P445" s="206"/>
      <c r="Q445" s="111">
        <v>165</v>
      </c>
      <c r="R445" s="113"/>
      <c r="S445" s="112"/>
      <c r="T445" s="111">
        <v>165</v>
      </c>
      <c r="U445" s="113"/>
      <c r="V445" s="112"/>
    </row>
    <row r="446" spans="1:22" x14ac:dyDescent="0.25">
      <c r="A446" s="205" t="s">
        <v>116</v>
      </c>
      <c r="B446" s="205"/>
      <c r="C446" s="205"/>
      <c r="D446" s="205"/>
      <c r="E446" s="205"/>
      <c r="F446" s="111"/>
      <c r="G446" s="113"/>
      <c r="H446" s="112"/>
      <c r="I446" s="111"/>
      <c r="J446" s="113"/>
      <c r="K446" s="112"/>
      <c r="L446" s="205" t="s">
        <v>116</v>
      </c>
      <c r="M446" s="205"/>
      <c r="N446" s="205"/>
      <c r="O446" s="205"/>
      <c r="P446" s="205"/>
      <c r="Q446" s="111"/>
      <c r="R446" s="113"/>
      <c r="S446" s="112"/>
      <c r="T446" s="111"/>
      <c r="U446" s="113"/>
      <c r="V446" s="112"/>
    </row>
    <row r="447" spans="1:22" x14ac:dyDescent="0.25">
      <c r="A447" s="205" t="s">
        <v>117</v>
      </c>
      <c r="B447" s="205"/>
      <c r="C447" s="205"/>
      <c r="D447" s="205"/>
      <c r="E447" s="205"/>
      <c r="F447" s="111">
        <f t="shared" si="64"/>
        <v>8</v>
      </c>
      <c r="G447" s="113"/>
      <c r="H447" s="112"/>
      <c r="I447" s="111">
        <f t="shared" si="65"/>
        <v>8</v>
      </c>
      <c r="J447" s="113"/>
      <c r="K447" s="112"/>
      <c r="L447" s="205" t="s">
        <v>117</v>
      </c>
      <c r="M447" s="205"/>
      <c r="N447" s="205"/>
      <c r="O447" s="205"/>
      <c r="P447" s="205"/>
      <c r="Q447" s="111">
        <v>10</v>
      </c>
      <c r="R447" s="113"/>
      <c r="S447" s="112"/>
      <c r="T447" s="111">
        <v>10</v>
      </c>
      <c r="U447" s="113"/>
      <c r="V447" s="112"/>
    </row>
    <row r="448" spans="1:22" x14ac:dyDescent="0.25">
      <c r="A448" s="205" t="s">
        <v>7</v>
      </c>
      <c r="B448" s="205"/>
      <c r="C448" s="205"/>
      <c r="D448" s="205"/>
      <c r="E448" s="205"/>
      <c r="F448" s="111">
        <f t="shared" si="64"/>
        <v>1</v>
      </c>
      <c r="G448" s="113"/>
      <c r="H448" s="112"/>
      <c r="I448" s="111">
        <f t="shared" si="65"/>
        <v>1</v>
      </c>
      <c r="J448" s="113"/>
      <c r="K448" s="112"/>
      <c r="L448" s="205" t="s">
        <v>7</v>
      </c>
      <c r="M448" s="205"/>
      <c r="N448" s="205"/>
      <c r="O448" s="205"/>
      <c r="P448" s="205"/>
      <c r="Q448" s="213">
        <v>1.25</v>
      </c>
      <c r="R448" s="213"/>
      <c r="S448" s="213"/>
      <c r="T448" s="213">
        <v>1.25</v>
      </c>
      <c r="U448" s="213"/>
      <c r="V448" s="213"/>
    </row>
    <row r="449" spans="1:22" x14ac:dyDescent="0.25">
      <c r="A449" s="205" t="s">
        <v>119</v>
      </c>
      <c r="B449" s="205"/>
      <c r="C449" s="205"/>
      <c r="D449" s="205"/>
      <c r="E449" s="205"/>
      <c r="F449" s="209">
        <f t="shared" si="64"/>
        <v>0.04</v>
      </c>
      <c r="G449" s="210"/>
      <c r="H449" s="211"/>
      <c r="I449" s="111">
        <f t="shared" si="65"/>
        <v>2</v>
      </c>
      <c r="J449" s="113"/>
      <c r="K449" s="112"/>
      <c r="L449" s="205" t="s">
        <v>119</v>
      </c>
      <c r="M449" s="205"/>
      <c r="N449" s="205"/>
      <c r="O449" s="205"/>
      <c r="P449" s="205"/>
      <c r="Q449" s="250">
        <v>0.05</v>
      </c>
      <c r="R449" s="250"/>
      <c r="S449" s="250"/>
      <c r="T449" s="213">
        <v>2.5</v>
      </c>
      <c r="U449" s="213"/>
      <c r="V449" s="213"/>
    </row>
    <row r="450" spans="1:22" ht="15" customHeight="1" x14ac:dyDescent="0.25">
      <c r="A450" s="205" t="s">
        <v>57</v>
      </c>
      <c r="B450" s="205"/>
      <c r="C450" s="205"/>
      <c r="D450" s="205"/>
      <c r="E450" s="205"/>
      <c r="F450" s="111">
        <f t="shared" si="64"/>
        <v>12</v>
      </c>
      <c r="G450" s="113"/>
      <c r="H450" s="112"/>
      <c r="I450" s="111">
        <f t="shared" si="65"/>
        <v>12</v>
      </c>
      <c r="J450" s="113"/>
      <c r="K450" s="112"/>
      <c r="L450" s="205" t="s">
        <v>57</v>
      </c>
      <c r="M450" s="205"/>
      <c r="N450" s="205"/>
      <c r="O450" s="205"/>
      <c r="P450" s="205"/>
      <c r="Q450" s="213">
        <v>15</v>
      </c>
      <c r="R450" s="213"/>
      <c r="S450" s="213"/>
      <c r="T450" s="213">
        <v>15</v>
      </c>
      <c r="U450" s="213"/>
      <c r="V450" s="213"/>
    </row>
    <row r="451" spans="1:22" ht="15" customHeight="1" x14ac:dyDescent="0.25">
      <c r="A451" s="205" t="s">
        <v>118</v>
      </c>
      <c r="B451" s="205"/>
      <c r="C451" s="205"/>
      <c r="D451" s="205"/>
      <c r="E451" s="205"/>
      <c r="F451" s="111"/>
      <c r="G451" s="113"/>
      <c r="H451" s="112"/>
      <c r="I451" s="111">
        <f t="shared" si="65"/>
        <v>24</v>
      </c>
      <c r="J451" s="113"/>
      <c r="K451" s="112"/>
      <c r="L451" s="205" t="s">
        <v>118</v>
      </c>
      <c r="M451" s="205"/>
      <c r="N451" s="205"/>
      <c r="O451" s="205"/>
      <c r="P451" s="205"/>
      <c r="Q451" s="213"/>
      <c r="R451" s="213"/>
      <c r="S451" s="213"/>
      <c r="T451" s="213">
        <v>30</v>
      </c>
      <c r="U451" s="213"/>
      <c r="V451" s="213"/>
    </row>
    <row r="452" spans="1:22" ht="15" customHeight="1" x14ac:dyDescent="0.25">
      <c r="A452" s="205" t="s">
        <v>25</v>
      </c>
      <c r="B452" s="205"/>
      <c r="C452" s="205"/>
      <c r="D452" s="205"/>
      <c r="E452" s="205"/>
      <c r="F452" s="208"/>
      <c r="G452" s="208"/>
      <c r="H452" s="208"/>
      <c r="I452" s="208" t="s">
        <v>124</v>
      </c>
      <c r="J452" s="208"/>
      <c r="K452" s="208"/>
      <c r="L452" s="205" t="s">
        <v>25</v>
      </c>
      <c r="M452" s="205"/>
      <c r="N452" s="205"/>
      <c r="O452" s="205"/>
      <c r="P452" s="205"/>
      <c r="Q452" s="208"/>
      <c r="R452" s="208"/>
      <c r="S452" s="208"/>
      <c r="T452" s="208" t="s">
        <v>120</v>
      </c>
      <c r="U452" s="208"/>
      <c r="V452" s="208"/>
    </row>
    <row r="453" spans="1:22" x14ac:dyDescent="0.25">
      <c r="A453" s="215" t="s">
        <v>31</v>
      </c>
      <c r="B453" s="215"/>
      <c r="C453" s="215"/>
      <c r="D453" s="215"/>
      <c r="E453" s="215"/>
      <c r="F453" s="215"/>
      <c r="G453" s="215"/>
      <c r="H453" s="215"/>
      <c r="I453" s="123"/>
      <c r="J453" s="123"/>
      <c r="K453" s="123"/>
      <c r="L453" s="215" t="s">
        <v>31</v>
      </c>
      <c r="M453" s="215"/>
      <c r="N453" s="215"/>
      <c r="O453" s="215"/>
      <c r="P453" s="215"/>
      <c r="Q453" s="215"/>
      <c r="R453" s="215"/>
      <c r="S453" s="215"/>
      <c r="T453" s="123"/>
      <c r="U453" s="123"/>
      <c r="V453" s="123"/>
    </row>
    <row r="454" spans="1:22" ht="15" customHeight="1" x14ac:dyDescent="0.25">
      <c r="A454" s="208" t="s">
        <v>26</v>
      </c>
      <c r="B454" s="208"/>
      <c r="C454" s="208"/>
      <c r="D454" s="208"/>
      <c r="E454" s="208"/>
      <c r="F454" s="208"/>
      <c r="G454" s="216" t="s">
        <v>30</v>
      </c>
      <c r="H454" s="216"/>
      <c r="I454" s="217" t="s">
        <v>9</v>
      </c>
      <c r="J454" s="218"/>
      <c r="K454" s="219"/>
      <c r="L454" s="208" t="s">
        <v>26</v>
      </c>
      <c r="M454" s="208"/>
      <c r="N454" s="208"/>
      <c r="O454" s="208"/>
      <c r="P454" s="208"/>
      <c r="Q454" s="208"/>
      <c r="R454" s="216" t="s">
        <v>30</v>
      </c>
      <c r="S454" s="216"/>
      <c r="T454" s="217" t="s">
        <v>9</v>
      </c>
      <c r="U454" s="218"/>
      <c r="V454" s="219"/>
    </row>
    <row r="455" spans="1:22" x14ac:dyDescent="0.25">
      <c r="A455" s="208" t="s">
        <v>27</v>
      </c>
      <c r="B455" s="208"/>
      <c r="C455" s="208" t="s">
        <v>28</v>
      </c>
      <c r="D455" s="208"/>
      <c r="E455" s="208" t="s">
        <v>29</v>
      </c>
      <c r="F455" s="208"/>
      <c r="G455" s="216"/>
      <c r="H455" s="216"/>
      <c r="I455" s="220"/>
      <c r="J455" s="221"/>
      <c r="K455" s="222"/>
      <c r="L455" s="208" t="s">
        <v>27</v>
      </c>
      <c r="M455" s="208"/>
      <c r="N455" s="208" t="s">
        <v>28</v>
      </c>
      <c r="O455" s="208"/>
      <c r="P455" s="208" t="s">
        <v>29</v>
      </c>
      <c r="Q455" s="208"/>
      <c r="R455" s="216"/>
      <c r="S455" s="216"/>
      <c r="T455" s="220"/>
      <c r="U455" s="221"/>
      <c r="V455" s="222"/>
    </row>
    <row r="456" spans="1:22" x14ac:dyDescent="0.25">
      <c r="A456" s="208">
        <f>L456*200/250</f>
        <v>1.8</v>
      </c>
      <c r="B456" s="208"/>
      <c r="C456" s="213">
        <f t="shared" ref="C456" si="66">N456*200/250</f>
        <v>2.2879999999999998</v>
      </c>
      <c r="D456" s="213"/>
      <c r="E456" s="213">
        <f t="shared" ref="E456" si="67">P456*200/250</f>
        <v>6.9359999999999999</v>
      </c>
      <c r="F456" s="213"/>
      <c r="G456" s="213">
        <f t="shared" ref="G456" si="68">R456*200/250</f>
        <v>55.64</v>
      </c>
      <c r="H456" s="213"/>
      <c r="I456" s="213">
        <f t="shared" ref="I456" si="69">T456*200/250</f>
        <v>2.0640000000000001</v>
      </c>
      <c r="J456" s="111"/>
      <c r="K456" s="13"/>
      <c r="L456" s="213">
        <v>2.25</v>
      </c>
      <c r="M456" s="213"/>
      <c r="N456" s="213">
        <v>2.86</v>
      </c>
      <c r="O456" s="213"/>
      <c r="P456" s="213">
        <v>8.67</v>
      </c>
      <c r="Q456" s="213"/>
      <c r="R456" s="213">
        <v>69.55</v>
      </c>
      <c r="S456" s="213"/>
      <c r="T456" s="213">
        <v>2.58</v>
      </c>
      <c r="U456" s="111"/>
      <c r="V456" s="13"/>
    </row>
    <row r="457" spans="1:22" x14ac:dyDescent="0.25">
      <c r="A457" s="123" t="s">
        <v>32</v>
      </c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 t="s">
        <v>32</v>
      </c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</row>
    <row r="458" spans="1:22" ht="139.5" customHeight="1" x14ac:dyDescent="0.25">
      <c r="A458" s="214" t="s">
        <v>580</v>
      </c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214" t="s">
        <v>580</v>
      </c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</row>
    <row r="459" spans="1:22" x14ac:dyDescent="0.25">
      <c r="A459" s="125" t="s">
        <v>10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 t="s">
        <v>10</v>
      </c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</row>
    <row r="460" spans="1:22" ht="21.75" customHeight="1" x14ac:dyDescent="0.25">
      <c r="A460" s="212" t="s">
        <v>121</v>
      </c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2" t="s">
        <v>121</v>
      </c>
      <c r="M460" s="212"/>
      <c r="N460" s="212"/>
      <c r="O460" s="212"/>
      <c r="P460" s="212"/>
      <c r="Q460" s="212"/>
      <c r="R460" s="212"/>
      <c r="S460" s="212"/>
      <c r="T460" s="212"/>
      <c r="U460" s="212"/>
      <c r="V460" s="212"/>
    </row>
    <row r="461" spans="1:22" x14ac:dyDescent="0.25">
      <c r="A461" s="125" t="s">
        <v>11</v>
      </c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 t="s">
        <v>11</v>
      </c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</row>
    <row r="462" spans="1:22" ht="21.75" customHeight="1" x14ac:dyDescent="0.25">
      <c r="A462" s="121" t="s">
        <v>581</v>
      </c>
      <c r="B462" s="212"/>
      <c r="C462" s="212"/>
      <c r="D462" s="212"/>
      <c r="E462" s="212"/>
      <c r="F462" s="212"/>
      <c r="G462" s="212"/>
      <c r="H462" s="212"/>
      <c r="I462" s="212"/>
      <c r="J462" s="212"/>
      <c r="K462" s="212"/>
      <c r="L462" s="121" t="s">
        <v>581</v>
      </c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</row>
    <row r="463" spans="1:22" x14ac:dyDescent="0.25">
      <c r="A463" s="95"/>
      <c r="B463" s="95"/>
      <c r="C463" s="95"/>
      <c r="D463" s="26"/>
      <c r="E463" s="95"/>
      <c r="F463" s="95"/>
      <c r="G463" s="95"/>
      <c r="H463" s="26"/>
      <c r="I463" s="95"/>
      <c r="J463" s="95"/>
      <c r="K463" s="95"/>
      <c r="L463" s="95"/>
      <c r="M463" s="95"/>
      <c r="N463" s="95"/>
      <c r="O463" s="26"/>
      <c r="P463" s="95"/>
      <c r="Q463" s="95"/>
      <c r="R463" s="95"/>
      <c r="S463" s="26"/>
      <c r="T463" s="95"/>
      <c r="U463" s="95"/>
      <c r="V463" s="95"/>
    </row>
    <row r="464" spans="1:22" x14ac:dyDescent="0.25">
      <c r="A464" s="200"/>
      <c r="B464" s="200"/>
      <c r="C464" s="200"/>
      <c r="D464" s="200"/>
      <c r="E464" s="9"/>
      <c r="F464" s="9"/>
      <c r="G464" s="9"/>
      <c r="H464" s="9"/>
      <c r="I464" s="9"/>
      <c r="J464" s="9"/>
      <c r="K464" s="9"/>
      <c r="L464" s="200"/>
      <c r="M464" s="200"/>
      <c r="N464" s="200"/>
      <c r="O464" s="200"/>
    </row>
    <row r="465" spans="1:22" x14ac:dyDescent="0.25">
      <c r="A465" s="125" t="s">
        <v>391</v>
      </c>
      <c r="B465" s="125"/>
      <c r="C465" s="125"/>
      <c r="D465" s="125"/>
      <c r="E465" s="125"/>
      <c r="F465" s="125"/>
      <c r="G465" s="14"/>
      <c r="H465" s="14"/>
      <c r="I465" s="15"/>
      <c r="J465" s="125" t="s">
        <v>38</v>
      </c>
      <c r="K465" s="125"/>
      <c r="L465" s="125" t="s">
        <v>391</v>
      </c>
      <c r="M465" s="125"/>
      <c r="N465" s="125"/>
      <c r="O465" s="125"/>
      <c r="P465" s="125"/>
      <c r="Q465" s="125"/>
      <c r="R465" s="14"/>
      <c r="S465" s="14"/>
      <c r="T465" s="15"/>
      <c r="U465" s="125" t="s">
        <v>38</v>
      </c>
      <c r="V465" s="125"/>
    </row>
  </sheetData>
  <mergeCells count="1826">
    <mergeCell ref="L457:V457"/>
    <mergeCell ref="L458:V458"/>
    <mergeCell ref="L459:V459"/>
    <mergeCell ref="L460:V460"/>
    <mergeCell ref="L461:V461"/>
    <mergeCell ref="L462:V462"/>
    <mergeCell ref="L463:N463"/>
    <mergeCell ref="P463:R463"/>
    <mergeCell ref="T463:V463"/>
    <mergeCell ref="L464:O464"/>
    <mergeCell ref="L465:Q465"/>
    <mergeCell ref="U465:V465"/>
    <mergeCell ref="L22:P22"/>
    <mergeCell ref="Q22:S22"/>
    <mergeCell ref="T22:V22"/>
    <mergeCell ref="L451:P451"/>
    <mergeCell ref="Q451:S451"/>
    <mergeCell ref="T451:V451"/>
    <mergeCell ref="L452:P452"/>
    <mergeCell ref="Q452:S452"/>
    <mergeCell ref="T452:V452"/>
    <mergeCell ref="L453:V453"/>
    <mergeCell ref="L454:Q454"/>
    <mergeCell ref="R454:S455"/>
    <mergeCell ref="T454:V455"/>
    <mergeCell ref="L455:M455"/>
    <mergeCell ref="N455:O455"/>
    <mergeCell ref="P455:Q455"/>
    <mergeCell ref="L456:M456"/>
    <mergeCell ref="N456:O456"/>
    <mergeCell ref="P456:Q456"/>
    <mergeCell ref="R456:S456"/>
    <mergeCell ref="T456:U456"/>
    <mergeCell ref="L445:P445"/>
    <mergeCell ref="Q445:S445"/>
    <mergeCell ref="T445:V445"/>
    <mergeCell ref="L446:P446"/>
    <mergeCell ref="Q446:S446"/>
    <mergeCell ref="T446:V446"/>
    <mergeCell ref="L447:P447"/>
    <mergeCell ref="Q447:S447"/>
    <mergeCell ref="T447:V447"/>
    <mergeCell ref="L448:P448"/>
    <mergeCell ref="Q448:S448"/>
    <mergeCell ref="T448:V448"/>
    <mergeCell ref="L449:P449"/>
    <mergeCell ref="Q449:S449"/>
    <mergeCell ref="T449:V449"/>
    <mergeCell ref="L450:P450"/>
    <mergeCell ref="Q450:S450"/>
    <mergeCell ref="T450:V450"/>
    <mergeCell ref="L438:O438"/>
    <mergeCell ref="P438:V438"/>
    <mergeCell ref="L439:P440"/>
    <mergeCell ref="Q439:V439"/>
    <mergeCell ref="Q440:S440"/>
    <mergeCell ref="T440:V440"/>
    <mergeCell ref="L441:P441"/>
    <mergeCell ref="Q441:S441"/>
    <mergeCell ref="T441:V441"/>
    <mergeCell ref="L442:P442"/>
    <mergeCell ref="Q442:S442"/>
    <mergeCell ref="T442:V442"/>
    <mergeCell ref="L443:P443"/>
    <mergeCell ref="Q443:S443"/>
    <mergeCell ref="T443:V443"/>
    <mergeCell ref="L444:P444"/>
    <mergeCell ref="Q444:S444"/>
    <mergeCell ref="T444:V444"/>
    <mergeCell ref="S425:T425"/>
    <mergeCell ref="U425:V425"/>
    <mergeCell ref="S426:T426"/>
    <mergeCell ref="U426:V426"/>
    <mergeCell ref="S427:V427"/>
    <mergeCell ref="S428:V428"/>
    <mergeCell ref="S429:V429"/>
    <mergeCell ref="S430:V430"/>
    <mergeCell ref="S431:V431"/>
    <mergeCell ref="N433:Q433"/>
    <mergeCell ref="R433:S433"/>
    <mergeCell ref="L435:O435"/>
    <mergeCell ref="P435:V435"/>
    <mergeCell ref="L436:O436"/>
    <mergeCell ref="P436:V436"/>
    <mergeCell ref="L437:O437"/>
    <mergeCell ref="P437:V437"/>
    <mergeCell ref="L413:M413"/>
    <mergeCell ref="N413:O413"/>
    <mergeCell ref="P413:Q413"/>
    <mergeCell ref="R413:S413"/>
    <mergeCell ref="T413:U413"/>
    <mergeCell ref="L414:V414"/>
    <mergeCell ref="L415:V415"/>
    <mergeCell ref="L416:V416"/>
    <mergeCell ref="L417:V417"/>
    <mergeCell ref="L418:V418"/>
    <mergeCell ref="L419:V419"/>
    <mergeCell ref="L420:O420"/>
    <mergeCell ref="L422:N422"/>
    <mergeCell ref="P422:R422"/>
    <mergeCell ref="T422:V422"/>
    <mergeCell ref="L423:O423"/>
    <mergeCell ref="L424:Q424"/>
    <mergeCell ref="U424:V424"/>
    <mergeCell ref="L405:P405"/>
    <mergeCell ref="Q405:S405"/>
    <mergeCell ref="T405:V405"/>
    <mergeCell ref="L406:P406"/>
    <mergeCell ref="Q406:S406"/>
    <mergeCell ref="T406:V406"/>
    <mergeCell ref="L407:P407"/>
    <mergeCell ref="Q407:S407"/>
    <mergeCell ref="T407:V407"/>
    <mergeCell ref="L408:P408"/>
    <mergeCell ref="Q408:S408"/>
    <mergeCell ref="T408:V408"/>
    <mergeCell ref="L409:P409"/>
    <mergeCell ref="Q409:S409"/>
    <mergeCell ref="T409:V409"/>
    <mergeCell ref="L410:V410"/>
    <mergeCell ref="L411:Q411"/>
    <mergeCell ref="R411:S412"/>
    <mergeCell ref="T411:V412"/>
    <mergeCell ref="L412:M412"/>
    <mergeCell ref="N412:O412"/>
    <mergeCell ref="P412:Q412"/>
    <mergeCell ref="L399:P399"/>
    <mergeCell ref="Q399:S399"/>
    <mergeCell ref="T399:V399"/>
    <mergeCell ref="L400:P400"/>
    <mergeCell ref="Q400:S400"/>
    <mergeCell ref="T400:V400"/>
    <mergeCell ref="L401:P401"/>
    <mergeCell ref="Q401:S401"/>
    <mergeCell ref="T401:V401"/>
    <mergeCell ref="L402:P402"/>
    <mergeCell ref="Q402:S402"/>
    <mergeCell ref="T402:V402"/>
    <mergeCell ref="L403:P403"/>
    <mergeCell ref="Q403:S403"/>
    <mergeCell ref="T403:V403"/>
    <mergeCell ref="L404:P404"/>
    <mergeCell ref="Q404:S404"/>
    <mergeCell ref="T404:V404"/>
    <mergeCell ref="N390:Q390"/>
    <mergeCell ref="R390:S390"/>
    <mergeCell ref="L392:O392"/>
    <mergeCell ref="P392:V392"/>
    <mergeCell ref="L393:O393"/>
    <mergeCell ref="P393:V393"/>
    <mergeCell ref="L394:O394"/>
    <mergeCell ref="P394:V394"/>
    <mergeCell ref="L395:O395"/>
    <mergeCell ref="P395:V395"/>
    <mergeCell ref="L396:P397"/>
    <mergeCell ref="Q396:V396"/>
    <mergeCell ref="Q397:S397"/>
    <mergeCell ref="T397:V397"/>
    <mergeCell ref="L398:P398"/>
    <mergeCell ref="Q398:S398"/>
    <mergeCell ref="T398:V398"/>
    <mergeCell ref="L376:V376"/>
    <mergeCell ref="L377:O377"/>
    <mergeCell ref="L379:N379"/>
    <mergeCell ref="P379:R379"/>
    <mergeCell ref="T379:V379"/>
    <mergeCell ref="L380:O380"/>
    <mergeCell ref="L381:Q381"/>
    <mergeCell ref="U381:V381"/>
    <mergeCell ref="S382:T382"/>
    <mergeCell ref="U382:V382"/>
    <mergeCell ref="S383:T383"/>
    <mergeCell ref="U383:V383"/>
    <mergeCell ref="S384:V384"/>
    <mergeCell ref="S385:V385"/>
    <mergeCell ref="S386:V386"/>
    <mergeCell ref="S387:V387"/>
    <mergeCell ref="S388:V388"/>
    <mergeCell ref="L367:V367"/>
    <mergeCell ref="L368:Q368"/>
    <mergeCell ref="R368:S369"/>
    <mergeCell ref="T368:V369"/>
    <mergeCell ref="L369:M369"/>
    <mergeCell ref="N369:O369"/>
    <mergeCell ref="P369:Q369"/>
    <mergeCell ref="L370:M370"/>
    <mergeCell ref="N370:O370"/>
    <mergeCell ref="P370:Q370"/>
    <mergeCell ref="R370:S370"/>
    <mergeCell ref="T370:U370"/>
    <mergeCell ref="L371:V371"/>
    <mergeCell ref="L372:V372"/>
    <mergeCell ref="L373:V373"/>
    <mergeCell ref="L374:V374"/>
    <mergeCell ref="L375:V375"/>
    <mergeCell ref="L361:P361"/>
    <mergeCell ref="Q361:S361"/>
    <mergeCell ref="T361:V361"/>
    <mergeCell ref="L362:P362"/>
    <mergeCell ref="Q362:S362"/>
    <mergeCell ref="T362:V362"/>
    <mergeCell ref="L363:P363"/>
    <mergeCell ref="Q363:S363"/>
    <mergeCell ref="T363:V363"/>
    <mergeCell ref="L364:P364"/>
    <mergeCell ref="Q364:S364"/>
    <mergeCell ref="T364:V364"/>
    <mergeCell ref="L365:P365"/>
    <mergeCell ref="Q365:S365"/>
    <mergeCell ref="T365:V365"/>
    <mergeCell ref="L366:P366"/>
    <mergeCell ref="Q366:S366"/>
    <mergeCell ref="T366:V366"/>
    <mergeCell ref="L355:P355"/>
    <mergeCell ref="Q355:S355"/>
    <mergeCell ref="T355:V355"/>
    <mergeCell ref="L356:P356"/>
    <mergeCell ref="Q356:S356"/>
    <mergeCell ref="T356:V356"/>
    <mergeCell ref="L357:P357"/>
    <mergeCell ref="Q357:S357"/>
    <mergeCell ref="T357:V357"/>
    <mergeCell ref="L358:P358"/>
    <mergeCell ref="Q358:S358"/>
    <mergeCell ref="T358:V358"/>
    <mergeCell ref="L359:P359"/>
    <mergeCell ref="Q359:S359"/>
    <mergeCell ref="T359:V359"/>
    <mergeCell ref="L360:P360"/>
    <mergeCell ref="Q360:S360"/>
    <mergeCell ref="T360:V360"/>
    <mergeCell ref="S343:V343"/>
    <mergeCell ref="S344:V344"/>
    <mergeCell ref="S345:V345"/>
    <mergeCell ref="N347:Q347"/>
    <mergeCell ref="R347:S347"/>
    <mergeCell ref="L349:O349"/>
    <mergeCell ref="P349:V349"/>
    <mergeCell ref="L350:O350"/>
    <mergeCell ref="P350:V350"/>
    <mergeCell ref="L351:O351"/>
    <mergeCell ref="P351:V351"/>
    <mergeCell ref="L352:O352"/>
    <mergeCell ref="P352:V352"/>
    <mergeCell ref="L353:P354"/>
    <mergeCell ref="Q353:V353"/>
    <mergeCell ref="Q354:S354"/>
    <mergeCell ref="T354:V354"/>
    <mergeCell ref="L330:V330"/>
    <mergeCell ref="L331:V331"/>
    <mergeCell ref="L332:V332"/>
    <mergeCell ref="L333:V333"/>
    <mergeCell ref="L334:O334"/>
    <mergeCell ref="L336:N336"/>
    <mergeCell ref="P336:R336"/>
    <mergeCell ref="T336:V336"/>
    <mergeCell ref="L337:O337"/>
    <mergeCell ref="L338:Q338"/>
    <mergeCell ref="U338:V338"/>
    <mergeCell ref="S339:T339"/>
    <mergeCell ref="U339:V339"/>
    <mergeCell ref="S340:T340"/>
    <mergeCell ref="U340:V340"/>
    <mergeCell ref="S341:V341"/>
    <mergeCell ref="S342:V342"/>
    <mergeCell ref="L323:P323"/>
    <mergeCell ref="Q323:S323"/>
    <mergeCell ref="T323:V323"/>
    <mergeCell ref="L324:V324"/>
    <mergeCell ref="L325:Q325"/>
    <mergeCell ref="R325:S326"/>
    <mergeCell ref="T325:V326"/>
    <mergeCell ref="L326:M326"/>
    <mergeCell ref="N326:O326"/>
    <mergeCell ref="P326:Q326"/>
    <mergeCell ref="L327:M327"/>
    <mergeCell ref="N327:O327"/>
    <mergeCell ref="P327:Q327"/>
    <mergeCell ref="R327:S327"/>
    <mergeCell ref="T327:U327"/>
    <mergeCell ref="L328:V328"/>
    <mergeCell ref="L329:V329"/>
    <mergeCell ref="L317:P317"/>
    <mergeCell ref="Q317:S317"/>
    <mergeCell ref="T317:V317"/>
    <mergeCell ref="L318:P318"/>
    <mergeCell ref="Q318:S318"/>
    <mergeCell ref="T318:V318"/>
    <mergeCell ref="L319:P319"/>
    <mergeCell ref="Q319:S319"/>
    <mergeCell ref="T319:V319"/>
    <mergeCell ref="L320:P320"/>
    <mergeCell ref="Q320:S320"/>
    <mergeCell ref="T320:V320"/>
    <mergeCell ref="L321:P321"/>
    <mergeCell ref="Q321:S321"/>
    <mergeCell ref="T321:V321"/>
    <mergeCell ref="L322:P322"/>
    <mergeCell ref="Q322:S322"/>
    <mergeCell ref="T322:V322"/>
    <mergeCell ref="L311:P311"/>
    <mergeCell ref="Q311:S311"/>
    <mergeCell ref="T311:V311"/>
    <mergeCell ref="L312:P312"/>
    <mergeCell ref="Q312:S312"/>
    <mergeCell ref="T312:V312"/>
    <mergeCell ref="L313:P313"/>
    <mergeCell ref="Q313:S313"/>
    <mergeCell ref="T313:V313"/>
    <mergeCell ref="L314:P314"/>
    <mergeCell ref="Q314:S314"/>
    <mergeCell ref="T314:V314"/>
    <mergeCell ref="L315:P315"/>
    <mergeCell ref="Q315:S315"/>
    <mergeCell ref="T315:V315"/>
    <mergeCell ref="L316:P316"/>
    <mergeCell ref="Q316:S316"/>
    <mergeCell ref="T316:V316"/>
    <mergeCell ref="S297:V297"/>
    <mergeCell ref="S298:V298"/>
    <mergeCell ref="S299:V299"/>
    <mergeCell ref="S300:V300"/>
    <mergeCell ref="S301:V301"/>
    <mergeCell ref="N303:Q303"/>
    <mergeCell ref="R303:S303"/>
    <mergeCell ref="L305:O305"/>
    <mergeCell ref="P305:V305"/>
    <mergeCell ref="L306:O306"/>
    <mergeCell ref="P306:V306"/>
    <mergeCell ref="L307:O307"/>
    <mergeCell ref="P307:V307"/>
    <mergeCell ref="L308:O308"/>
    <mergeCell ref="P308:V308"/>
    <mergeCell ref="L309:P310"/>
    <mergeCell ref="Q309:V309"/>
    <mergeCell ref="Q310:S310"/>
    <mergeCell ref="T310:V310"/>
    <mergeCell ref="L284:V284"/>
    <mergeCell ref="L285:V285"/>
    <mergeCell ref="L286:V286"/>
    <mergeCell ref="L287:V287"/>
    <mergeCell ref="L288:V288"/>
    <mergeCell ref="L289:V289"/>
    <mergeCell ref="L290:O290"/>
    <mergeCell ref="L292:N292"/>
    <mergeCell ref="P292:R292"/>
    <mergeCell ref="T292:V292"/>
    <mergeCell ref="L293:O293"/>
    <mergeCell ref="L294:Q294"/>
    <mergeCell ref="U294:V294"/>
    <mergeCell ref="S295:T295"/>
    <mergeCell ref="U295:V295"/>
    <mergeCell ref="S296:T296"/>
    <mergeCell ref="U296:V296"/>
    <mergeCell ref="L278:P278"/>
    <mergeCell ref="Q278:S278"/>
    <mergeCell ref="T278:V278"/>
    <mergeCell ref="L279:P279"/>
    <mergeCell ref="Q279:S279"/>
    <mergeCell ref="T279:V279"/>
    <mergeCell ref="L280:V280"/>
    <mergeCell ref="L281:Q281"/>
    <mergeCell ref="R281:S282"/>
    <mergeCell ref="T281:V282"/>
    <mergeCell ref="L282:M282"/>
    <mergeCell ref="N282:O282"/>
    <mergeCell ref="P282:Q282"/>
    <mergeCell ref="L283:M283"/>
    <mergeCell ref="N283:O283"/>
    <mergeCell ref="P283:Q283"/>
    <mergeCell ref="R283:S283"/>
    <mergeCell ref="T283:U283"/>
    <mergeCell ref="L272:P272"/>
    <mergeCell ref="Q272:S272"/>
    <mergeCell ref="T272:V272"/>
    <mergeCell ref="L273:P273"/>
    <mergeCell ref="Q273:S273"/>
    <mergeCell ref="T273:V273"/>
    <mergeCell ref="L274:P274"/>
    <mergeCell ref="Q274:S274"/>
    <mergeCell ref="T274:V274"/>
    <mergeCell ref="L275:P275"/>
    <mergeCell ref="Q275:S275"/>
    <mergeCell ref="T275:V275"/>
    <mergeCell ref="L276:P276"/>
    <mergeCell ref="Q276:S276"/>
    <mergeCell ref="T276:V276"/>
    <mergeCell ref="L277:P277"/>
    <mergeCell ref="Q277:S277"/>
    <mergeCell ref="T277:V277"/>
    <mergeCell ref="L265:O265"/>
    <mergeCell ref="P265:V265"/>
    <mergeCell ref="L266:P267"/>
    <mergeCell ref="Q266:V266"/>
    <mergeCell ref="Q267:S267"/>
    <mergeCell ref="T267:V267"/>
    <mergeCell ref="L268:P268"/>
    <mergeCell ref="Q268:S268"/>
    <mergeCell ref="T268:V268"/>
    <mergeCell ref="L269:P269"/>
    <mergeCell ref="Q269:S269"/>
    <mergeCell ref="T269:V269"/>
    <mergeCell ref="L270:P270"/>
    <mergeCell ref="Q270:S270"/>
    <mergeCell ref="T270:V270"/>
    <mergeCell ref="L271:P271"/>
    <mergeCell ref="Q271:S271"/>
    <mergeCell ref="T271:V271"/>
    <mergeCell ref="S252:T252"/>
    <mergeCell ref="U252:V252"/>
    <mergeCell ref="S253:T253"/>
    <mergeCell ref="U253:V253"/>
    <mergeCell ref="S254:V254"/>
    <mergeCell ref="S255:V255"/>
    <mergeCell ref="S256:V256"/>
    <mergeCell ref="S257:V257"/>
    <mergeCell ref="S258:V258"/>
    <mergeCell ref="N260:Q260"/>
    <mergeCell ref="R260:S260"/>
    <mergeCell ref="L262:O262"/>
    <mergeCell ref="P262:V262"/>
    <mergeCell ref="L263:O263"/>
    <mergeCell ref="P263:V263"/>
    <mergeCell ref="L264:O264"/>
    <mergeCell ref="P264:V264"/>
    <mergeCell ref="L240:M240"/>
    <mergeCell ref="N240:O240"/>
    <mergeCell ref="P240:Q240"/>
    <mergeCell ref="R240:S240"/>
    <mergeCell ref="T240:U240"/>
    <mergeCell ref="L241:V241"/>
    <mergeCell ref="L242:V242"/>
    <mergeCell ref="L243:V243"/>
    <mergeCell ref="L244:V244"/>
    <mergeCell ref="L245:V245"/>
    <mergeCell ref="L246:V246"/>
    <mergeCell ref="L247:O247"/>
    <mergeCell ref="L249:N249"/>
    <mergeCell ref="P249:R249"/>
    <mergeCell ref="T249:V249"/>
    <mergeCell ref="L250:O250"/>
    <mergeCell ref="L251:Q251"/>
    <mergeCell ref="U251:V251"/>
    <mergeCell ref="L232:P232"/>
    <mergeCell ref="Q232:S232"/>
    <mergeCell ref="T232:V232"/>
    <mergeCell ref="L233:P233"/>
    <mergeCell ref="Q233:S233"/>
    <mergeCell ref="T233:V233"/>
    <mergeCell ref="L234:P234"/>
    <mergeCell ref="Q234:S234"/>
    <mergeCell ref="T234:V234"/>
    <mergeCell ref="L235:P235"/>
    <mergeCell ref="Q235:S235"/>
    <mergeCell ref="T235:V235"/>
    <mergeCell ref="L236:P236"/>
    <mergeCell ref="Q236:S236"/>
    <mergeCell ref="T236:V236"/>
    <mergeCell ref="L237:V237"/>
    <mergeCell ref="L238:Q238"/>
    <mergeCell ref="R238:S239"/>
    <mergeCell ref="T238:V239"/>
    <mergeCell ref="L239:M239"/>
    <mergeCell ref="N239:O239"/>
    <mergeCell ref="P239:Q239"/>
    <mergeCell ref="L226:P226"/>
    <mergeCell ref="Q226:S226"/>
    <mergeCell ref="T226:V226"/>
    <mergeCell ref="L227:P227"/>
    <mergeCell ref="Q227:S227"/>
    <mergeCell ref="T227:V227"/>
    <mergeCell ref="L228:P228"/>
    <mergeCell ref="Q228:S228"/>
    <mergeCell ref="T228:V228"/>
    <mergeCell ref="L229:P229"/>
    <mergeCell ref="Q229:S229"/>
    <mergeCell ref="T229:V229"/>
    <mergeCell ref="L230:P230"/>
    <mergeCell ref="Q230:S230"/>
    <mergeCell ref="T230:V230"/>
    <mergeCell ref="L231:P231"/>
    <mergeCell ref="Q231:S231"/>
    <mergeCell ref="T231:V231"/>
    <mergeCell ref="N217:Q217"/>
    <mergeCell ref="R217:S217"/>
    <mergeCell ref="L219:O219"/>
    <mergeCell ref="P219:V219"/>
    <mergeCell ref="L220:O220"/>
    <mergeCell ref="P220:V220"/>
    <mergeCell ref="L221:O221"/>
    <mergeCell ref="P221:V221"/>
    <mergeCell ref="L222:O222"/>
    <mergeCell ref="P222:V222"/>
    <mergeCell ref="L223:P224"/>
    <mergeCell ref="Q223:V223"/>
    <mergeCell ref="Q224:S224"/>
    <mergeCell ref="T224:V224"/>
    <mergeCell ref="L225:P225"/>
    <mergeCell ref="Q225:S225"/>
    <mergeCell ref="T225:V225"/>
    <mergeCell ref="L203:V203"/>
    <mergeCell ref="L204:O204"/>
    <mergeCell ref="L206:N206"/>
    <mergeCell ref="P206:R206"/>
    <mergeCell ref="T206:V206"/>
    <mergeCell ref="L207:O207"/>
    <mergeCell ref="L208:Q208"/>
    <mergeCell ref="U208:V208"/>
    <mergeCell ref="S209:T209"/>
    <mergeCell ref="U209:V209"/>
    <mergeCell ref="S210:T210"/>
    <mergeCell ref="U210:V210"/>
    <mergeCell ref="S211:V211"/>
    <mergeCell ref="S212:V212"/>
    <mergeCell ref="S213:V213"/>
    <mergeCell ref="S214:V214"/>
    <mergeCell ref="S215:V215"/>
    <mergeCell ref="L194:V194"/>
    <mergeCell ref="L195:Q195"/>
    <mergeCell ref="R195:S196"/>
    <mergeCell ref="T195:V196"/>
    <mergeCell ref="L196:M196"/>
    <mergeCell ref="N196:O196"/>
    <mergeCell ref="P196:Q196"/>
    <mergeCell ref="L197:M197"/>
    <mergeCell ref="N197:O197"/>
    <mergeCell ref="P197:Q197"/>
    <mergeCell ref="R197:S197"/>
    <mergeCell ref="T197:U197"/>
    <mergeCell ref="L198:V198"/>
    <mergeCell ref="L199:V199"/>
    <mergeCell ref="L200:V200"/>
    <mergeCell ref="L201:V201"/>
    <mergeCell ref="L202:V202"/>
    <mergeCell ref="L188:P188"/>
    <mergeCell ref="Q188:S188"/>
    <mergeCell ref="T188:V188"/>
    <mergeCell ref="L189:P189"/>
    <mergeCell ref="Q189:S189"/>
    <mergeCell ref="T189:V189"/>
    <mergeCell ref="L190:P190"/>
    <mergeCell ref="Q190:S190"/>
    <mergeCell ref="T190:V190"/>
    <mergeCell ref="L191:P191"/>
    <mergeCell ref="Q191:S191"/>
    <mergeCell ref="T191:V191"/>
    <mergeCell ref="L192:P192"/>
    <mergeCell ref="Q192:S192"/>
    <mergeCell ref="T192:V192"/>
    <mergeCell ref="L193:P193"/>
    <mergeCell ref="Q193:S193"/>
    <mergeCell ref="T193:V193"/>
    <mergeCell ref="L182:P182"/>
    <mergeCell ref="Q182:S182"/>
    <mergeCell ref="T182:V182"/>
    <mergeCell ref="L183:P183"/>
    <mergeCell ref="Q183:S183"/>
    <mergeCell ref="T183:V183"/>
    <mergeCell ref="L184:P184"/>
    <mergeCell ref="Q184:S184"/>
    <mergeCell ref="T184:V184"/>
    <mergeCell ref="L185:P185"/>
    <mergeCell ref="Q185:S185"/>
    <mergeCell ref="T185:V185"/>
    <mergeCell ref="L186:P186"/>
    <mergeCell ref="Q186:S186"/>
    <mergeCell ref="T186:V186"/>
    <mergeCell ref="L187:P187"/>
    <mergeCell ref="Q187:S187"/>
    <mergeCell ref="T187:V187"/>
    <mergeCell ref="S170:V170"/>
    <mergeCell ref="S171:V171"/>
    <mergeCell ref="S172:V172"/>
    <mergeCell ref="N174:Q174"/>
    <mergeCell ref="R174:S174"/>
    <mergeCell ref="L176:O176"/>
    <mergeCell ref="P176:V176"/>
    <mergeCell ref="L177:O177"/>
    <mergeCell ref="P177:V177"/>
    <mergeCell ref="L178:O178"/>
    <mergeCell ref="P178:V178"/>
    <mergeCell ref="L179:O179"/>
    <mergeCell ref="P179:V179"/>
    <mergeCell ref="L180:P181"/>
    <mergeCell ref="Q180:V180"/>
    <mergeCell ref="Q181:S181"/>
    <mergeCell ref="T181:V181"/>
    <mergeCell ref="L157:V157"/>
    <mergeCell ref="L158:V158"/>
    <mergeCell ref="L159:V159"/>
    <mergeCell ref="L160:V160"/>
    <mergeCell ref="L161:O161"/>
    <mergeCell ref="L163:N163"/>
    <mergeCell ref="P163:R163"/>
    <mergeCell ref="T163:V163"/>
    <mergeCell ref="L164:O164"/>
    <mergeCell ref="L165:Q165"/>
    <mergeCell ref="U165:V165"/>
    <mergeCell ref="S166:T166"/>
    <mergeCell ref="U166:V166"/>
    <mergeCell ref="S167:T167"/>
    <mergeCell ref="U167:V167"/>
    <mergeCell ref="S168:V168"/>
    <mergeCell ref="S169:V169"/>
    <mergeCell ref="L150:P150"/>
    <mergeCell ref="Q150:S150"/>
    <mergeCell ref="T150:V150"/>
    <mergeCell ref="L151:V151"/>
    <mergeCell ref="L152:Q152"/>
    <mergeCell ref="R152:S153"/>
    <mergeCell ref="T152:V153"/>
    <mergeCell ref="L153:M153"/>
    <mergeCell ref="N153:O153"/>
    <mergeCell ref="P153:Q153"/>
    <mergeCell ref="L154:M154"/>
    <mergeCell ref="N154:O154"/>
    <mergeCell ref="P154:Q154"/>
    <mergeCell ref="R154:S154"/>
    <mergeCell ref="T154:U154"/>
    <mergeCell ref="L155:V155"/>
    <mergeCell ref="L156:V156"/>
    <mergeCell ref="L144:P144"/>
    <mergeCell ref="Q144:S144"/>
    <mergeCell ref="T144:V144"/>
    <mergeCell ref="L145:P145"/>
    <mergeCell ref="Q145:S145"/>
    <mergeCell ref="T145:V145"/>
    <mergeCell ref="L146:P146"/>
    <mergeCell ref="Q146:S146"/>
    <mergeCell ref="T146:V146"/>
    <mergeCell ref="L147:P147"/>
    <mergeCell ref="Q147:S147"/>
    <mergeCell ref="T147:V147"/>
    <mergeCell ref="L148:P148"/>
    <mergeCell ref="Q148:S148"/>
    <mergeCell ref="T148:V148"/>
    <mergeCell ref="L149:P149"/>
    <mergeCell ref="Q149:S149"/>
    <mergeCell ref="T149:V149"/>
    <mergeCell ref="L137:O137"/>
    <mergeCell ref="P137:V137"/>
    <mergeCell ref="L138:P139"/>
    <mergeCell ref="Q138:V138"/>
    <mergeCell ref="Q139:S139"/>
    <mergeCell ref="T139:V139"/>
    <mergeCell ref="L140:P140"/>
    <mergeCell ref="Q140:S140"/>
    <mergeCell ref="T140:V140"/>
    <mergeCell ref="L141:P141"/>
    <mergeCell ref="Q141:S141"/>
    <mergeCell ref="T141:V141"/>
    <mergeCell ref="L142:P142"/>
    <mergeCell ref="Q142:S142"/>
    <mergeCell ref="T142:V142"/>
    <mergeCell ref="L143:P143"/>
    <mergeCell ref="Q143:S143"/>
    <mergeCell ref="T143:V143"/>
    <mergeCell ref="S124:T124"/>
    <mergeCell ref="U124:V124"/>
    <mergeCell ref="S125:T125"/>
    <mergeCell ref="U125:V125"/>
    <mergeCell ref="S126:V126"/>
    <mergeCell ref="S127:V127"/>
    <mergeCell ref="S128:V128"/>
    <mergeCell ref="S129:V129"/>
    <mergeCell ref="S130:V130"/>
    <mergeCell ref="N132:Q132"/>
    <mergeCell ref="R132:S132"/>
    <mergeCell ref="L134:O134"/>
    <mergeCell ref="P134:V134"/>
    <mergeCell ref="L135:O135"/>
    <mergeCell ref="P135:V135"/>
    <mergeCell ref="L136:O136"/>
    <mergeCell ref="P136:V136"/>
    <mergeCell ref="L112:M112"/>
    <mergeCell ref="N112:O112"/>
    <mergeCell ref="P112:Q112"/>
    <mergeCell ref="R112:S112"/>
    <mergeCell ref="T112:U112"/>
    <mergeCell ref="L113:V113"/>
    <mergeCell ref="L114:V114"/>
    <mergeCell ref="L115:V115"/>
    <mergeCell ref="L116:V116"/>
    <mergeCell ref="L117:V117"/>
    <mergeCell ref="L118:V118"/>
    <mergeCell ref="L119:O119"/>
    <mergeCell ref="L121:N121"/>
    <mergeCell ref="P121:R121"/>
    <mergeCell ref="T121:V121"/>
    <mergeCell ref="L122:O122"/>
    <mergeCell ref="L123:Q123"/>
    <mergeCell ref="U123:V123"/>
    <mergeCell ref="L105:P105"/>
    <mergeCell ref="Q105:S105"/>
    <mergeCell ref="T105:V105"/>
    <mergeCell ref="L106:P106"/>
    <mergeCell ref="Q106:S106"/>
    <mergeCell ref="T106:V106"/>
    <mergeCell ref="L107:P107"/>
    <mergeCell ref="Q107:S107"/>
    <mergeCell ref="T107:V107"/>
    <mergeCell ref="L108:P108"/>
    <mergeCell ref="Q108:S108"/>
    <mergeCell ref="T108:V108"/>
    <mergeCell ref="L109:V109"/>
    <mergeCell ref="L110:Q110"/>
    <mergeCell ref="R110:S111"/>
    <mergeCell ref="T110:V111"/>
    <mergeCell ref="L111:M111"/>
    <mergeCell ref="N111:O111"/>
    <mergeCell ref="P111:Q111"/>
    <mergeCell ref="L99:P99"/>
    <mergeCell ref="Q99:S99"/>
    <mergeCell ref="T99:V99"/>
    <mergeCell ref="L100:P100"/>
    <mergeCell ref="Q100:S100"/>
    <mergeCell ref="T100:V100"/>
    <mergeCell ref="L101:P101"/>
    <mergeCell ref="Q101:S101"/>
    <mergeCell ref="T101:V101"/>
    <mergeCell ref="L102:P102"/>
    <mergeCell ref="Q102:S102"/>
    <mergeCell ref="T102:V102"/>
    <mergeCell ref="L103:P103"/>
    <mergeCell ref="Q103:S103"/>
    <mergeCell ref="T103:V103"/>
    <mergeCell ref="L104:P104"/>
    <mergeCell ref="Q104:S104"/>
    <mergeCell ref="T104:V104"/>
    <mergeCell ref="N90:Q90"/>
    <mergeCell ref="R90:S90"/>
    <mergeCell ref="L92:O92"/>
    <mergeCell ref="P92:V92"/>
    <mergeCell ref="L93:O93"/>
    <mergeCell ref="P93:V93"/>
    <mergeCell ref="L94:O94"/>
    <mergeCell ref="P94:V94"/>
    <mergeCell ref="L95:O95"/>
    <mergeCell ref="P95:V95"/>
    <mergeCell ref="L96:P97"/>
    <mergeCell ref="Q96:V96"/>
    <mergeCell ref="Q97:S97"/>
    <mergeCell ref="T97:V97"/>
    <mergeCell ref="L98:P98"/>
    <mergeCell ref="Q98:S98"/>
    <mergeCell ref="T98:V98"/>
    <mergeCell ref="L77:V77"/>
    <mergeCell ref="L79:N79"/>
    <mergeCell ref="P79:R79"/>
    <mergeCell ref="T79:V79"/>
    <mergeCell ref="L80:O80"/>
    <mergeCell ref="L81:Q81"/>
    <mergeCell ref="U81:V81"/>
    <mergeCell ref="S82:T82"/>
    <mergeCell ref="U82:V82"/>
    <mergeCell ref="S83:T83"/>
    <mergeCell ref="U83:V83"/>
    <mergeCell ref="S84:V84"/>
    <mergeCell ref="S85:V85"/>
    <mergeCell ref="S86:V86"/>
    <mergeCell ref="S87:V87"/>
    <mergeCell ref="S88:V88"/>
    <mergeCell ref="L68:V68"/>
    <mergeCell ref="L69:Q69"/>
    <mergeCell ref="R69:S70"/>
    <mergeCell ref="T69:V70"/>
    <mergeCell ref="L70:M70"/>
    <mergeCell ref="N70:O70"/>
    <mergeCell ref="P70:Q70"/>
    <mergeCell ref="L71:M71"/>
    <mergeCell ref="N71:O71"/>
    <mergeCell ref="P71:Q71"/>
    <mergeCell ref="R71:S71"/>
    <mergeCell ref="T71:U71"/>
    <mergeCell ref="L72:V72"/>
    <mergeCell ref="L73:V73"/>
    <mergeCell ref="L74:V74"/>
    <mergeCell ref="L75:V75"/>
    <mergeCell ref="L76:V76"/>
    <mergeCell ref="L62:P62"/>
    <mergeCell ref="Q62:S62"/>
    <mergeCell ref="T62:V62"/>
    <mergeCell ref="L63:P63"/>
    <mergeCell ref="Q63:S63"/>
    <mergeCell ref="T63:V63"/>
    <mergeCell ref="L64:P64"/>
    <mergeCell ref="Q64:S64"/>
    <mergeCell ref="T64:V64"/>
    <mergeCell ref="L65:P65"/>
    <mergeCell ref="Q65:S65"/>
    <mergeCell ref="T65:V65"/>
    <mergeCell ref="L66:P66"/>
    <mergeCell ref="Q66:S66"/>
    <mergeCell ref="T66:V66"/>
    <mergeCell ref="L67:P67"/>
    <mergeCell ref="Q67:S67"/>
    <mergeCell ref="T67:V67"/>
    <mergeCell ref="L56:P56"/>
    <mergeCell ref="Q56:S56"/>
    <mergeCell ref="T56:V56"/>
    <mergeCell ref="L57:P57"/>
    <mergeCell ref="Q57:S57"/>
    <mergeCell ref="T57:V57"/>
    <mergeCell ref="L58:P58"/>
    <mergeCell ref="Q58:S58"/>
    <mergeCell ref="T58:V58"/>
    <mergeCell ref="L59:P59"/>
    <mergeCell ref="Q59:S59"/>
    <mergeCell ref="T59:V59"/>
    <mergeCell ref="L60:P60"/>
    <mergeCell ref="Q60:S60"/>
    <mergeCell ref="T60:V60"/>
    <mergeCell ref="L61:P61"/>
    <mergeCell ref="Q61:S61"/>
    <mergeCell ref="T61:V61"/>
    <mergeCell ref="S46:V46"/>
    <mergeCell ref="S47:V47"/>
    <mergeCell ref="S48:V48"/>
    <mergeCell ref="N49:Q49"/>
    <mergeCell ref="R49:S49"/>
    <mergeCell ref="L50:O50"/>
    <mergeCell ref="P50:V50"/>
    <mergeCell ref="L51:O51"/>
    <mergeCell ref="P51:V51"/>
    <mergeCell ref="L52:O52"/>
    <mergeCell ref="P52:V52"/>
    <mergeCell ref="L53:O53"/>
    <mergeCell ref="P53:V53"/>
    <mergeCell ref="L54:P55"/>
    <mergeCell ref="Q54:V54"/>
    <mergeCell ref="Q55:S55"/>
    <mergeCell ref="T55:V55"/>
    <mergeCell ref="L33:V33"/>
    <mergeCell ref="L34:V34"/>
    <mergeCell ref="L35:V35"/>
    <mergeCell ref="L36:V36"/>
    <mergeCell ref="L37:O37"/>
    <mergeCell ref="L39:N39"/>
    <mergeCell ref="P39:R39"/>
    <mergeCell ref="T39:V39"/>
    <mergeCell ref="L40:O40"/>
    <mergeCell ref="L41:Q41"/>
    <mergeCell ref="U41:V41"/>
    <mergeCell ref="S42:T42"/>
    <mergeCell ref="U42:V42"/>
    <mergeCell ref="S43:T43"/>
    <mergeCell ref="U43:V43"/>
    <mergeCell ref="S44:V44"/>
    <mergeCell ref="S45:V45"/>
    <mergeCell ref="L27:V27"/>
    <mergeCell ref="L28:Q28"/>
    <mergeCell ref="R28:S29"/>
    <mergeCell ref="T28:V29"/>
    <mergeCell ref="L29:M29"/>
    <mergeCell ref="N29:O29"/>
    <mergeCell ref="P29:Q29"/>
    <mergeCell ref="L30:M30"/>
    <mergeCell ref="N30:O30"/>
    <mergeCell ref="P30:Q30"/>
    <mergeCell ref="R30:S30"/>
    <mergeCell ref="T30:U30"/>
    <mergeCell ref="L31:V31"/>
    <mergeCell ref="L32:V32"/>
    <mergeCell ref="L21:P21"/>
    <mergeCell ref="Q21:S21"/>
    <mergeCell ref="T21:V21"/>
    <mergeCell ref="L23:P23"/>
    <mergeCell ref="Q23:S23"/>
    <mergeCell ref="T23:V23"/>
    <mergeCell ref="L24:P24"/>
    <mergeCell ref="Q24:S24"/>
    <mergeCell ref="T24:V24"/>
    <mergeCell ref="L25:P25"/>
    <mergeCell ref="Q25:S25"/>
    <mergeCell ref="T25:V25"/>
    <mergeCell ref="L26:P26"/>
    <mergeCell ref="Q26:S26"/>
    <mergeCell ref="T26:V26"/>
    <mergeCell ref="L14:O14"/>
    <mergeCell ref="P14:V14"/>
    <mergeCell ref="L15:P16"/>
    <mergeCell ref="Q15:V15"/>
    <mergeCell ref="Q16:S16"/>
    <mergeCell ref="T16:V16"/>
    <mergeCell ref="L17:P17"/>
    <mergeCell ref="Q17:S17"/>
    <mergeCell ref="T17:V17"/>
    <mergeCell ref="L18:P18"/>
    <mergeCell ref="Q18:S18"/>
    <mergeCell ref="T18:V18"/>
    <mergeCell ref="L19:P19"/>
    <mergeCell ref="Q19:S19"/>
    <mergeCell ref="T19:V19"/>
    <mergeCell ref="L20:P20"/>
    <mergeCell ref="Q20:S20"/>
    <mergeCell ref="T20:V20"/>
    <mergeCell ref="S1:T1"/>
    <mergeCell ref="U1:V1"/>
    <mergeCell ref="S2:T2"/>
    <mergeCell ref="U2:V2"/>
    <mergeCell ref="S3:V3"/>
    <mergeCell ref="S4:V4"/>
    <mergeCell ref="S5:V5"/>
    <mergeCell ref="S6:V6"/>
    <mergeCell ref="S7:V7"/>
    <mergeCell ref="N9:Q9"/>
    <mergeCell ref="R9:S9"/>
    <mergeCell ref="L11:O11"/>
    <mergeCell ref="P11:V11"/>
    <mergeCell ref="L12:O12"/>
    <mergeCell ref="P12:V12"/>
    <mergeCell ref="L13:O13"/>
    <mergeCell ref="P13:V13"/>
    <mergeCell ref="A451:E451"/>
    <mergeCell ref="A452:E452"/>
    <mergeCell ref="F452:H452"/>
    <mergeCell ref="I452:K452"/>
    <mergeCell ref="A453:K453"/>
    <mergeCell ref="A454:F454"/>
    <mergeCell ref="G454:H455"/>
    <mergeCell ref="I454:K455"/>
    <mergeCell ref="A455:B455"/>
    <mergeCell ref="C455:D455"/>
    <mergeCell ref="E455:F455"/>
    <mergeCell ref="A448:E448"/>
    <mergeCell ref="A449:E449"/>
    <mergeCell ref="C9:F9"/>
    <mergeCell ref="G9:H9"/>
    <mergeCell ref="C49:F49"/>
    <mergeCell ref="G49:H49"/>
    <mergeCell ref="C90:F90"/>
    <mergeCell ref="G90:H90"/>
    <mergeCell ref="C132:F132"/>
    <mergeCell ref="G132:H132"/>
    <mergeCell ref="C174:F174"/>
    <mergeCell ref="G174:H174"/>
    <mergeCell ref="A29:B29"/>
    <mergeCell ref="C29:D29"/>
    <mergeCell ref="E29:F29"/>
    <mergeCell ref="F450:H450"/>
    <mergeCell ref="I450:K450"/>
    <mergeCell ref="F451:H451"/>
    <mergeCell ref="I451:K451"/>
    <mergeCell ref="F447:H447"/>
    <mergeCell ref="I447:K447"/>
    <mergeCell ref="A461:K461"/>
    <mergeCell ref="A462:K462"/>
    <mergeCell ref="A463:C463"/>
    <mergeCell ref="E463:G463"/>
    <mergeCell ref="I463:K463"/>
    <mergeCell ref="A464:D464"/>
    <mergeCell ref="A465:F465"/>
    <mergeCell ref="J465:K465"/>
    <mergeCell ref="A456:B456"/>
    <mergeCell ref="C456:D456"/>
    <mergeCell ref="E456:F456"/>
    <mergeCell ref="G456:H456"/>
    <mergeCell ref="I456:J456"/>
    <mergeCell ref="A457:K457"/>
    <mergeCell ref="A458:K458"/>
    <mergeCell ref="A459:K459"/>
    <mergeCell ref="A460:K460"/>
    <mergeCell ref="A450:E450"/>
    <mergeCell ref="A445:E445"/>
    <mergeCell ref="A446:E446"/>
    <mergeCell ref="A447:E447"/>
    <mergeCell ref="A442:E442"/>
    <mergeCell ref="A443:E443"/>
    <mergeCell ref="A444:E444"/>
    <mergeCell ref="A437:D437"/>
    <mergeCell ref="E437:K437"/>
    <mergeCell ref="A438:D438"/>
    <mergeCell ref="E438:K438"/>
    <mergeCell ref="A439:E440"/>
    <mergeCell ref="F439:K439"/>
    <mergeCell ref="F440:H440"/>
    <mergeCell ref="I440:K440"/>
    <mergeCell ref="A441:E441"/>
    <mergeCell ref="F441:H441"/>
    <mergeCell ref="I441:K441"/>
    <mergeCell ref="I443:K443"/>
    <mergeCell ref="F448:H448"/>
    <mergeCell ref="I448:K448"/>
    <mergeCell ref="F449:H449"/>
    <mergeCell ref="I449:K449"/>
    <mergeCell ref="F444:H444"/>
    <mergeCell ref="I444:K444"/>
    <mergeCell ref="F445:H445"/>
    <mergeCell ref="I445:K445"/>
    <mergeCell ref="F446:H446"/>
    <mergeCell ref="I446:K446"/>
    <mergeCell ref="F442:H442"/>
    <mergeCell ref="I442:K442"/>
    <mergeCell ref="F443:H443"/>
    <mergeCell ref="H427:K427"/>
    <mergeCell ref="H428:K428"/>
    <mergeCell ref="H429:K429"/>
    <mergeCell ref="H430:K430"/>
    <mergeCell ref="H431:K431"/>
    <mergeCell ref="A435:D435"/>
    <mergeCell ref="E435:K435"/>
    <mergeCell ref="A436:D436"/>
    <mergeCell ref="E436:K436"/>
    <mergeCell ref="C433:F433"/>
    <mergeCell ref="G433:H433"/>
    <mergeCell ref="A423:D423"/>
    <mergeCell ref="A424:F424"/>
    <mergeCell ref="J424:K424"/>
    <mergeCell ref="H425:I425"/>
    <mergeCell ref="J425:K425"/>
    <mergeCell ref="H426:I426"/>
    <mergeCell ref="J426:K426"/>
    <mergeCell ref="A418:K418"/>
    <mergeCell ref="A419:K419"/>
    <mergeCell ref="A420:D420"/>
    <mergeCell ref="A422:C422"/>
    <mergeCell ref="E422:G422"/>
    <mergeCell ref="I422:K422"/>
    <mergeCell ref="I413:J413"/>
    <mergeCell ref="A414:K414"/>
    <mergeCell ref="A415:K415"/>
    <mergeCell ref="A416:K416"/>
    <mergeCell ref="A417:K417"/>
    <mergeCell ref="A413:B413"/>
    <mergeCell ref="C413:D413"/>
    <mergeCell ref="E413:F413"/>
    <mergeCell ref="G413:H413"/>
    <mergeCell ref="A409:E409"/>
    <mergeCell ref="F409:H409"/>
    <mergeCell ref="I409:K409"/>
    <mergeCell ref="A410:K410"/>
    <mergeCell ref="A411:F411"/>
    <mergeCell ref="G411:H412"/>
    <mergeCell ref="I411:K412"/>
    <mergeCell ref="A412:B412"/>
    <mergeCell ref="C412:D412"/>
    <mergeCell ref="E412:F412"/>
    <mergeCell ref="A407:E407"/>
    <mergeCell ref="F407:H407"/>
    <mergeCell ref="I407:K407"/>
    <mergeCell ref="A408:E408"/>
    <mergeCell ref="F408:H408"/>
    <mergeCell ref="I408:K408"/>
    <mergeCell ref="A405:E405"/>
    <mergeCell ref="F405:H405"/>
    <mergeCell ref="I405:K405"/>
    <mergeCell ref="A406:E406"/>
    <mergeCell ref="F406:H406"/>
    <mergeCell ref="I406:K406"/>
    <mergeCell ref="A403:E403"/>
    <mergeCell ref="F403:H403"/>
    <mergeCell ref="I403:K403"/>
    <mergeCell ref="A404:E404"/>
    <mergeCell ref="F404:H404"/>
    <mergeCell ref="I404:K404"/>
    <mergeCell ref="A401:E401"/>
    <mergeCell ref="F401:H401"/>
    <mergeCell ref="I401:K401"/>
    <mergeCell ref="A402:E402"/>
    <mergeCell ref="F402:H402"/>
    <mergeCell ref="I402:K402"/>
    <mergeCell ref="A399:E399"/>
    <mergeCell ref="F399:H399"/>
    <mergeCell ref="I399:K399"/>
    <mergeCell ref="A400:E400"/>
    <mergeCell ref="F400:H400"/>
    <mergeCell ref="I400:K400"/>
    <mergeCell ref="A396:E397"/>
    <mergeCell ref="F396:K396"/>
    <mergeCell ref="F397:H397"/>
    <mergeCell ref="I397:K397"/>
    <mergeCell ref="A398:E398"/>
    <mergeCell ref="F398:H398"/>
    <mergeCell ref="I398:K398"/>
    <mergeCell ref="A393:D393"/>
    <mergeCell ref="E393:K393"/>
    <mergeCell ref="A394:D394"/>
    <mergeCell ref="E394:K394"/>
    <mergeCell ref="A395:D395"/>
    <mergeCell ref="E395:K395"/>
    <mergeCell ref="H387:K387"/>
    <mergeCell ref="H388:K388"/>
    <mergeCell ref="A392:D392"/>
    <mergeCell ref="E392:K392"/>
    <mergeCell ref="C390:F390"/>
    <mergeCell ref="G390:H390"/>
    <mergeCell ref="H383:I383"/>
    <mergeCell ref="J383:K383"/>
    <mergeCell ref="H384:K384"/>
    <mergeCell ref="H385:K385"/>
    <mergeCell ref="H386:K386"/>
    <mergeCell ref="A380:D380"/>
    <mergeCell ref="A381:F381"/>
    <mergeCell ref="J381:K381"/>
    <mergeCell ref="H382:I382"/>
    <mergeCell ref="J382:K382"/>
    <mergeCell ref="A375:K375"/>
    <mergeCell ref="A376:K376"/>
    <mergeCell ref="A377:D377"/>
    <mergeCell ref="A379:C379"/>
    <mergeCell ref="E379:G379"/>
    <mergeCell ref="I379:K379"/>
    <mergeCell ref="I370:J370"/>
    <mergeCell ref="A371:K371"/>
    <mergeCell ref="A372:K372"/>
    <mergeCell ref="A373:K373"/>
    <mergeCell ref="A374:K374"/>
    <mergeCell ref="A370:B370"/>
    <mergeCell ref="C370:D370"/>
    <mergeCell ref="E370:F370"/>
    <mergeCell ref="G370:H370"/>
    <mergeCell ref="A366:E366"/>
    <mergeCell ref="F366:H366"/>
    <mergeCell ref="I366:K366"/>
    <mergeCell ref="A367:K367"/>
    <mergeCell ref="A368:F368"/>
    <mergeCell ref="G368:H369"/>
    <mergeCell ref="I368:K369"/>
    <mergeCell ref="A369:B369"/>
    <mergeCell ref="C369:D369"/>
    <mergeCell ref="E369:F369"/>
    <mergeCell ref="A364:E364"/>
    <mergeCell ref="F364:H364"/>
    <mergeCell ref="I364:K364"/>
    <mergeCell ref="A365:E365"/>
    <mergeCell ref="F365:H365"/>
    <mergeCell ref="I365:K365"/>
    <mergeCell ref="A362:E362"/>
    <mergeCell ref="F362:H362"/>
    <mergeCell ref="I362:K362"/>
    <mergeCell ref="A363:E363"/>
    <mergeCell ref="F363:H363"/>
    <mergeCell ref="I363:K363"/>
    <mergeCell ref="A360:E360"/>
    <mergeCell ref="F360:H360"/>
    <mergeCell ref="I360:K360"/>
    <mergeCell ref="A361:E361"/>
    <mergeCell ref="F361:H361"/>
    <mergeCell ref="I361:K361"/>
    <mergeCell ref="A358:E358"/>
    <mergeCell ref="F358:H358"/>
    <mergeCell ref="I358:K358"/>
    <mergeCell ref="A359:E359"/>
    <mergeCell ref="F359:H359"/>
    <mergeCell ref="I359:K359"/>
    <mergeCell ref="A357:E357"/>
    <mergeCell ref="F357:H357"/>
    <mergeCell ref="I357:K357"/>
    <mergeCell ref="A355:E355"/>
    <mergeCell ref="F355:H355"/>
    <mergeCell ref="I355:K355"/>
    <mergeCell ref="A356:E356"/>
    <mergeCell ref="F356:H356"/>
    <mergeCell ref="I356:K356"/>
    <mergeCell ref="A352:D352"/>
    <mergeCell ref="E352:K352"/>
    <mergeCell ref="A353:E354"/>
    <mergeCell ref="F353:K353"/>
    <mergeCell ref="F354:H354"/>
    <mergeCell ref="I354:K354"/>
    <mergeCell ref="A349:D349"/>
    <mergeCell ref="E349:K349"/>
    <mergeCell ref="A350:D350"/>
    <mergeCell ref="E350:K350"/>
    <mergeCell ref="A351:D351"/>
    <mergeCell ref="E351:K351"/>
    <mergeCell ref="H342:K342"/>
    <mergeCell ref="H343:K343"/>
    <mergeCell ref="H344:K344"/>
    <mergeCell ref="H345:K345"/>
    <mergeCell ref="H339:I339"/>
    <mergeCell ref="J339:K339"/>
    <mergeCell ref="H340:I340"/>
    <mergeCell ref="J340:K340"/>
    <mergeCell ref="H341:K341"/>
    <mergeCell ref="C347:F347"/>
    <mergeCell ref="G347:H347"/>
    <mergeCell ref="A337:D337"/>
    <mergeCell ref="A338:F338"/>
    <mergeCell ref="J338:K338"/>
    <mergeCell ref="A313:E313"/>
    <mergeCell ref="F313:H313"/>
    <mergeCell ref="I313:K313"/>
    <mergeCell ref="A332:K332"/>
    <mergeCell ref="A333:K333"/>
    <mergeCell ref="A334:D334"/>
    <mergeCell ref="A336:C336"/>
    <mergeCell ref="E336:G336"/>
    <mergeCell ref="I336:K336"/>
    <mergeCell ref="I327:J327"/>
    <mergeCell ref="A328:K328"/>
    <mergeCell ref="A329:K329"/>
    <mergeCell ref="A330:K330"/>
    <mergeCell ref="A331:K331"/>
    <mergeCell ref="A327:B327"/>
    <mergeCell ref="C327:D327"/>
    <mergeCell ref="E327:F327"/>
    <mergeCell ref="G327:H327"/>
    <mergeCell ref="A323:E323"/>
    <mergeCell ref="F323:H323"/>
    <mergeCell ref="I323:K323"/>
    <mergeCell ref="A324:K324"/>
    <mergeCell ref="A325:F325"/>
    <mergeCell ref="G325:H326"/>
    <mergeCell ref="I325:K326"/>
    <mergeCell ref="A326:B326"/>
    <mergeCell ref="C326:D326"/>
    <mergeCell ref="E326:F326"/>
    <mergeCell ref="A321:E321"/>
    <mergeCell ref="F321:H321"/>
    <mergeCell ref="I321:K321"/>
    <mergeCell ref="A322:E322"/>
    <mergeCell ref="F322:H322"/>
    <mergeCell ref="I322:K322"/>
    <mergeCell ref="A319:E319"/>
    <mergeCell ref="F319:H319"/>
    <mergeCell ref="I319:K319"/>
    <mergeCell ref="A320:E320"/>
    <mergeCell ref="F320:H320"/>
    <mergeCell ref="I320:K320"/>
    <mergeCell ref="A317:E317"/>
    <mergeCell ref="F317:H317"/>
    <mergeCell ref="I317:K317"/>
    <mergeCell ref="A318:E318"/>
    <mergeCell ref="F318:H318"/>
    <mergeCell ref="I318:K318"/>
    <mergeCell ref="A315:E315"/>
    <mergeCell ref="F315:H315"/>
    <mergeCell ref="I315:K315"/>
    <mergeCell ref="A316:E316"/>
    <mergeCell ref="F316:H316"/>
    <mergeCell ref="I316:K316"/>
    <mergeCell ref="A312:E312"/>
    <mergeCell ref="F312:H312"/>
    <mergeCell ref="I312:K312"/>
    <mergeCell ref="A314:E314"/>
    <mergeCell ref="F314:H314"/>
    <mergeCell ref="I314:K314"/>
    <mergeCell ref="A309:E310"/>
    <mergeCell ref="F309:K309"/>
    <mergeCell ref="F310:H310"/>
    <mergeCell ref="I310:K310"/>
    <mergeCell ref="A311:E311"/>
    <mergeCell ref="F311:H311"/>
    <mergeCell ref="I311:K311"/>
    <mergeCell ref="A306:D306"/>
    <mergeCell ref="E306:K306"/>
    <mergeCell ref="A307:D307"/>
    <mergeCell ref="E307:K307"/>
    <mergeCell ref="A308:D308"/>
    <mergeCell ref="E308:K308"/>
    <mergeCell ref="H300:K300"/>
    <mergeCell ref="H301:K301"/>
    <mergeCell ref="A305:D305"/>
    <mergeCell ref="E305:K305"/>
    <mergeCell ref="C303:F303"/>
    <mergeCell ref="G303:H303"/>
    <mergeCell ref="H296:I296"/>
    <mergeCell ref="J296:K296"/>
    <mergeCell ref="H297:K297"/>
    <mergeCell ref="H298:K298"/>
    <mergeCell ref="H299:K299"/>
    <mergeCell ref="A293:D293"/>
    <mergeCell ref="A294:F294"/>
    <mergeCell ref="J294:K294"/>
    <mergeCell ref="H295:I295"/>
    <mergeCell ref="J295:K295"/>
    <mergeCell ref="A288:K288"/>
    <mergeCell ref="A289:K289"/>
    <mergeCell ref="A290:D290"/>
    <mergeCell ref="A292:C292"/>
    <mergeCell ref="E292:G292"/>
    <mergeCell ref="I292:K292"/>
    <mergeCell ref="I283:J283"/>
    <mergeCell ref="A284:K284"/>
    <mergeCell ref="A285:K285"/>
    <mergeCell ref="A286:K286"/>
    <mergeCell ref="A287:K287"/>
    <mergeCell ref="A283:B283"/>
    <mergeCell ref="C283:D283"/>
    <mergeCell ref="E283:F283"/>
    <mergeCell ref="G283:H283"/>
    <mergeCell ref="A280:K280"/>
    <mergeCell ref="A281:F281"/>
    <mergeCell ref="G281:H282"/>
    <mergeCell ref="I281:K282"/>
    <mergeCell ref="A282:B282"/>
    <mergeCell ref="C282:D282"/>
    <mergeCell ref="E282:F282"/>
    <mergeCell ref="A278:E278"/>
    <mergeCell ref="F278:H278"/>
    <mergeCell ref="I278:K278"/>
    <mergeCell ref="A279:E279"/>
    <mergeCell ref="F279:H279"/>
    <mergeCell ref="I279:K279"/>
    <mergeCell ref="A276:E276"/>
    <mergeCell ref="F276:H276"/>
    <mergeCell ref="I276:K276"/>
    <mergeCell ref="A277:E277"/>
    <mergeCell ref="F277:H277"/>
    <mergeCell ref="I277:K277"/>
    <mergeCell ref="A274:E274"/>
    <mergeCell ref="F274:H274"/>
    <mergeCell ref="I274:K274"/>
    <mergeCell ref="A275:E275"/>
    <mergeCell ref="F275:H275"/>
    <mergeCell ref="I275:K275"/>
    <mergeCell ref="A272:E272"/>
    <mergeCell ref="F272:H272"/>
    <mergeCell ref="I272:K272"/>
    <mergeCell ref="A273:E273"/>
    <mergeCell ref="F273:H273"/>
    <mergeCell ref="I273:K273"/>
    <mergeCell ref="A270:E270"/>
    <mergeCell ref="F270:H270"/>
    <mergeCell ref="I270:K270"/>
    <mergeCell ref="A271:E271"/>
    <mergeCell ref="F271:H271"/>
    <mergeCell ref="I271:K271"/>
    <mergeCell ref="H44:K44"/>
    <mergeCell ref="H45:K45"/>
    <mergeCell ref="H46:K46"/>
    <mergeCell ref="A268:E268"/>
    <mergeCell ref="F268:H268"/>
    <mergeCell ref="I268:K268"/>
    <mergeCell ref="A269:E269"/>
    <mergeCell ref="F269:H269"/>
    <mergeCell ref="I269:K269"/>
    <mergeCell ref="A265:D265"/>
    <mergeCell ref="E265:K265"/>
    <mergeCell ref="A266:E267"/>
    <mergeCell ref="F266:K266"/>
    <mergeCell ref="F267:H267"/>
    <mergeCell ref="I267:K267"/>
    <mergeCell ref="A262:D262"/>
    <mergeCell ref="E262:K262"/>
    <mergeCell ref="A263:D263"/>
    <mergeCell ref="E263:K263"/>
    <mergeCell ref="A264:D264"/>
    <mergeCell ref="E264:K264"/>
    <mergeCell ref="H47:K47"/>
    <mergeCell ref="H48:K48"/>
    <mergeCell ref="A54:E55"/>
    <mergeCell ref="F54:K54"/>
    <mergeCell ref="F55:H55"/>
    <mergeCell ref="I55:K55"/>
    <mergeCell ref="A56:E56"/>
    <mergeCell ref="F56:H56"/>
    <mergeCell ref="I56:K56"/>
    <mergeCell ref="A57:E57"/>
    <mergeCell ref="F57:H57"/>
    <mergeCell ref="A20:E20"/>
    <mergeCell ref="F20:H20"/>
    <mergeCell ref="I20:K20"/>
    <mergeCell ref="H255:K255"/>
    <mergeCell ref="H256:K256"/>
    <mergeCell ref="H257:K257"/>
    <mergeCell ref="H258:K258"/>
    <mergeCell ref="C260:F260"/>
    <mergeCell ref="G260:H260"/>
    <mergeCell ref="H252:I252"/>
    <mergeCell ref="J252:K252"/>
    <mergeCell ref="H253:I253"/>
    <mergeCell ref="J253:K253"/>
    <mergeCell ref="H254:K254"/>
    <mergeCell ref="A40:D40"/>
    <mergeCell ref="A41:F41"/>
    <mergeCell ref="J41:K41"/>
    <mergeCell ref="A39:C39"/>
    <mergeCell ref="E39:G39"/>
    <mergeCell ref="I39:K39"/>
    <mergeCell ref="H42:I42"/>
    <mergeCell ref="J42:K42"/>
    <mergeCell ref="A50:D50"/>
    <mergeCell ref="E50:K50"/>
    <mergeCell ref="A51:D51"/>
    <mergeCell ref="E51:K51"/>
    <mergeCell ref="A52:D52"/>
    <mergeCell ref="E52:K52"/>
    <mergeCell ref="A53:D53"/>
    <mergeCell ref="E53:K53"/>
    <mergeCell ref="H43:I43"/>
    <mergeCell ref="J43:K43"/>
    <mergeCell ref="A17:E17"/>
    <mergeCell ref="A35:K35"/>
    <mergeCell ref="A36:K36"/>
    <mergeCell ref="A30:B30"/>
    <mergeCell ref="A27:K27"/>
    <mergeCell ref="A28:F28"/>
    <mergeCell ref="G28:H29"/>
    <mergeCell ref="I28:K29"/>
    <mergeCell ref="C30:D30"/>
    <mergeCell ref="E30:F30"/>
    <mergeCell ref="G30:H30"/>
    <mergeCell ref="I30:J30"/>
    <mergeCell ref="A26:E26"/>
    <mergeCell ref="F26:H26"/>
    <mergeCell ref="I26:K26"/>
    <mergeCell ref="A25:E25"/>
    <mergeCell ref="F25:H25"/>
    <mergeCell ref="I25:K25"/>
    <mergeCell ref="F17:H17"/>
    <mergeCell ref="I17:K17"/>
    <mergeCell ref="A24:E24"/>
    <mergeCell ref="F24:H24"/>
    <mergeCell ref="I24:K24"/>
    <mergeCell ref="A22:E22"/>
    <mergeCell ref="F22:H22"/>
    <mergeCell ref="I22:K22"/>
    <mergeCell ref="A23:E23"/>
    <mergeCell ref="F23:H23"/>
    <mergeCell ref="I23:K23"/>
    <mergeCell ref="A21:E21"/>
    <mergeCell ref="F21:H21"/>
    <mergeCell ref="I21:K21"/>
    <mergeCell ref="A37:D37"/>
    <mergeCell ref="H1:I1"/>
    <mergeCell ref="J1:K1"/>
    <mergeCell ref="H2:I2"/>
    <mergeCell ref="J2:K2"/>
    <mergeCell ref="H6:K6"/>
    <mergeCell ref="H7:K7"/>
    <mergeCell ref="H3:K3"/>
    <mergeCell ref="H4:K4"/>
    <mergeCell ref="H5:K5"/>
    <mergeCell ref="A15:E16"/>
    <mergeCell ref="F15:K15"/>
    <mergeCell ref="F16:H16"/>
    <mergeCell ref="I16:K16"/>
    <mergeCell ref="A32:K32"/>
    <mergeCell ref="A33:K33"/>
    <mergeCell ref="A34:K34"/>
    <mergeCell ref="A31:K31"/>
    <mergeCell ref="A13:D13"/>
    <mergeCell ref="E13:K13"/>
    <mergeCell ref="A14:D14"/>
    <mergeCell ref="E14:K14"/>
    <mergeCell ref="A11:D11"/>
    <mergeCell ref="E11:K11"/>
    <mergeCell ref="A12:D12"/>
    <mergeCell ref="E12:K12"/>
    <mergeCell ref="A19:E19"/>
    <mergeCell ref="F19:H19"/>
    <mergeCell ref="I19:K19"/>
    <mergeCell ref="A18:E18"/>
    <mergeCell ref="F18:H18"/>
    <mergeCell ref="I18:K18"/>
    <mergeCell ref="I57:K57"/>
    <mergeCell ref="A58:E58"/>
    <mergeCell ref="F58:H58"/>
    <mergeCell ref="I58:K58"/>
    <mergeCell ref="A60:E60"/>
    <mergeCell ref="F60:H60"/>
    <mergeCell ref="I60:K60"/>
    <mergeCell ref="A59:E59"/>
    <mergeCell ref="F59:H59"/>
    <mergeCell ref="I59:K59"/>
    <mergeCell ref="A61:E61"/>
    <mergeCell ref="F61:H61"/>
    <mergeCell ref="I61:K61"/>
    <mergeCell ref="A62:E62"/>
    <mergeCell ref="F62:H62"/>
    <mergeCell ref="I62:K62"/>
    <mergeCell ref="A70:B70"/>
    <mergeCell ref="C70:D70"/>
    <mergeCell ref="E70:F70"/>
    <mergeCell ref="A63:E63"/>
    <mergeCell ref="F63:H63"/>
    <mergeCell ref="I63:K63"/>
    <mergeCell ref="A64:E64"/>
    <mergeCell ref="F64:H64"/>
    <mergeCell ref="I64:K64"/>
    <mergeCell ref="A65:E65"/>
    <mergeCell ref="F65:H65"/>
    <mergeCell ref="I65:K65"/>
    <mergeCell ref="A75:K75"/>
    <mergeCell ref="A71:B71"/>
    <mergeCell ref="C71:D71"/>
    <mergeCell ref="E71:F71"/>
    <mergeCell ref="G71:H71"/>
    <mergeCell ref="A66:E66"/>
    <mergeCell ref="F66:H66"/>
    <mergeCell ref="I66:K66"/>
    <mergeCell ref="A67:E67"/>
    <mergeCell ref="F67:H67"/>
    <mergeCell ref="I67:K67"/>
    <mergeCell ref="A68:K68"/>
    <mergeCell ref="A69:F69"/>
    <mergeCell ref="G69:H70"/>
    <mergeCell ref="I69:K70"/>
    <mergeCell ref="A80:D80"/>
    <mergeCell ref="A81:F81"/>
    <mergeCell ref="J81:K81"/>
    <mergeCell ref="A76:K76"/>
    <mergeCell ref="A77:K77"/>
    <mergeCell ref="A79:C79"/>
    <mergeCell ref="E79:G79"/>
    <mergeCell ref="I79:K79"/>
    <mergeCell ref="I71:J71"/>
    <mergeCell ref="A72:K72"/>
    <mergeCell ref="A73:K73"/>
    <mergeCell ref="A74:K74"/>
    <mergeCell ref="H82:I82"/>
    <mergeCell ref="J82:K82"/>
    <mergeCell ref="H83:I83"/>
    <mergeCell ref="J83:K83"/>
    <mergeCell ref="H84:K84"/>
    <mergeCell ref="H85:K85"/>
    <mergeCell ref="H86:K86"/>
    <mergeCell ref="H87:K87"/>
    <mergeCell ref="H88:K88"/>
    <mergeCell ref="A92:D92"/>
    <mergeCell ref="E92:K92"/>
    <mergeCell ref="A93:D93"/>
    <mergeCell ref="E93:K93"/>
    <mergeCell ref="A94:D94"/>
    <mergeCell ref="E94:K94"/>
    <mergeCell ref="A95:D95"/>
    <mergeCell ref="E95:K95"/>
    <mergeCell ref="A96:E97"/>
    <mergeCell ref="F96:K96"/>
    <mergeCell ref="F97:H97"/>
    <mergeCell ref="I97:K97"/>
    <mergeCell ref="A98:E98"/>
    <mergeCell ref="F98:H98"/>
    <mergeCell ref="I98:K98"/>
    <mergeCell ref="A99:E99"/>
    <mergeCell ref="F99:H99"/>
    <mergeCell ref="I99:K99"/>
    <mergeCell ref="A100:E100"/>
    <mergeCell ref="F100:H100"/>
    <mergeCell ref="I100:K100"/>
    <mergeCell ref="A101:E101"/>
    <mergeCell ref="F101:H101"/>
    <mergeCell ref="I101:K101"/>
    <mergeCell ref="A102:E102"/>
    <mergeCell ref="F102:H102"/>
    <mergeCell ref="I102:K102"/>
    <mergeCell ref="A103:E103"/>
    <mergeCell ref="F103:H103"/>
    <mergeCell ref="I103:K103"/>
    <mergeCell ref="A104:E104"/>
    <mergeCell ref="F104:H104"/>
    <mergeCell ref="I104:K104"/>
    <mergeCell ref="A105:E105"/>
    <mergeCell ref="F105:H105"/>
    <mergeCell ref="I105:K105"/>
    <mergeCell ref="A106:E106"/>
    <mergeCell ref="F106:H106"/>
    <mergeCell ref="I106:K106"/>
    <mergeCell ref="A107:E107"/>
    <mergeCell ref="F107:H107"/>
    <mergeCell ref="I107:K107"/>
    <mergeCell ref="A108:E108"/>
    <mergeCell ref="F108:H108"/>
    <mergeCell ref="I108:K108"/>
    <mergeCell ref="A109:K109"/>
    <mergeCell ref="A110:F110"/>
    <mergeCell ref="G110:H111"/>
    <mergeCell ref="I110:K111"/>
    <mergeCell ref="A111:B111"/>
    <mergeCell ref="C111:D111"/>
    <mergeCell ref="E111:F111"/>
    <mergeCell ref="I112:J112"/>
    <mergeCell ref="A113:K113"/>
    <mergeCell ref="A114:K114"/>
    <mergeCell ref="A115:K115"/>
    <mergeCell ref="A116:K116"/>
    <mergeCell ref="A112:B112"/>
    <mergeCell ref="C112:D112"/>
    <mergeCell ref="E112:F112"/>
    <mergeCell ref="G112:H112"/>
    <mergeCell ref="A117:K117"/>
    <mergeCell ref="A118:K118"/>
    <mergeCell ref="A119:D119"/>
    <mergeCell ref="A121:C121"/>
    <mergeCell ref="E121:G121"/>
    <mergeCell ref="I121:K121"/>
    <mergeCell ref="A122:D122"/>
    <mergeCell ref="A123:F123"/>
    <mergeCell ref="J123:K123"/>
    <mergeCell ref="H124:I124"/>
    <mergeCell ref="J124:K124"/>
    <mergeCell ref="H125:I125"/>
    <mergeCell ref="J125:K125"/>
    <mergeCell ref="H126:K126"/>
    <mergeCell ref="H127:K127"/>
    <mergeCell ref="H128:K128"/>
    <mergeCell ref="H129:K129"/>
    <mergeCell ref="H130:K130"/>
    <mergeCell ref="A134:D134"/>
    <mergeCell ref="E134:K134"/>
    <mergeCell ref="A135:D135"/>
    <mergeCell ref="E135:K135"/>
    <mergeCell ref="A136:D136"/>
    <mergeCell ref="E136:K136"/>
    <mergeCell ref="A137:D137"/>
    <mergeCell ref="E137:K137"/>
    <mergeCell ref="A138:E139"/>
    <mergeCell ref="F138:K138"/>
    <mergeCell ref="F139:H139"/>
    <mergeCell ref="I139:K139"/>
    <mergeCell ref="A140:E140"/>
    <mergeCell ref="F140:H140"/>
    <mergeCell ref="I140:K140"/>
    <mergeCell ref="A141:E141"/>
    <mergeCell ref="F141:H141"/>
    <mergeCell ref="I141:K141"/>
    <mergeCell ref="A142:E142"/>
    <mergeCell ref="F142:H142"/>
    <mergeCell ref="I142:K142"/>
    <mergeCell ref="A143:E143"/>
    <mergeCell ref="F143:H143"/>
    <mergeCell ref="I143:K143"/>
    <mergeCell ref="A144:E144"/>
    <mergeCell ref="F144:H144"/>
    <mergeCell ref="I144:K144"/>
    <mergeCell ref="A145:E145"/>
    <mergeCell ref="F145:H145"/>
    <mergeCell ref="I145:K145"/>
    <mergeCell ref="A146:E146"/>
    <mergeCell ref="F146:H146"/>
    <mergeCell ref="I146:K146"/>
    <mergeCell ref="A147:E147"/>
    <mergeCell ref="F147:H147"/>
    <mergeCell ref="I147:K147"/>
    <mergeCell ref="A148:E148"/>
    <mergeCell ref="F148:H148"/>
    <mergeCell ref="I148:K148"/>
    <mergeCell ref="A149:E149"/>
    <mergeCell ref="F149:H149"/>
    <mergeCell ref="I149:K149"/>
    <mergeCell ref="A150:E150"/>
    <mergeCell ref="F150:H150"/>
    <mergeCell ref="I150:K150"/>
    <mergeCell ref="A151:K151"/>
    <mergeCell ref="A152:F152"/>
    <mergeCell ref="G152:H153"/>
    <mergeCell ref="I152:K153"/>
    <mergeCell ref="A153:B153"/>
    <mergeCell ref="C153:D153"/>
    <mergeCell ref="E153:F153"/>
    <mergeCell ref="I154:J154"/>
    <mergeCell ref="A155:K155"/>
    <mergeCell ref="A156:K156"/>
    <mergeCell ref="A157:K157"/>
    <mergeCell ref="A158:K158"/>
    <mergeCell ref="A154:B154"/>
    <mergeCell ref="C154:D154"/>
    <mergeCell ref="E154:F154"/>
    <mergeCell ref="G154:H154"/>
    <mergeCell ref="A159:K159"/>
    <mergeCell ref="A160:K160"/>
    <mergeCell ref="A161:D161"/>
    <mergeCell ref="A163:C163"/>
    <mergeCell ref="E163:G163"/>
    <mergeCell ref="I163:K163"/>
    <mergeCell ref="A164:D164"/>
    <mergeCell ref="A165:F165"/>
    <mergeCell ref="J165:K165"/>
    <mergeCell ref="I187:K187"/>
    <mergeCell ref="H166:I166"/>
    <mergeCell ref="J166:K166"/>
    <mergeCell ref="H167:I167"/>
    <mergeCell ref="J167:K167"/>
    <mergeCell ref="H168:K168"/>
    <mergeCell ref="H169:K169"/>
    <mergeCell ref="H170:K170"/>
    <mergeCell ref="H171:K171"/>
    <mergeCell ref="H172:K172"/>
    <mergeCell ref="A176:D176"/>
    <mergeCell ref="E176:K176"/>
    <mergeCell ref="A177:D177"/>
    <mergeCell ref="E177:K177"/>
    <mergeCell ref="A178:D178"/>
    <mergeCell ref="E178:K178"/>
    <mergeCell ref="A179:D179"/>
    <mergeCell ref="E179:K179"/>
    <mergeCell ref="F189:H189"/>
    <mergeCell ref="I189:K189"/>
    <mergeCell ref="A190:E190"/>
    <mergeCell ref="F190:H190"/>
    <mergeCell ref="I190:K190"/>
    <mergeCell ref="A191:E191"/>
    <mergeCell ref="F191:H191"/>
    <mergeCell ref="I191:K191"/>
    <mergeCell ref="A192:E192"/>
    <mergeCell ref="F192:H192"/>
    <mergeCell ref="I192:K192"/>
    <mergeCell ref="A193:E193"/>
    <mergeCell ref="F193:H193"/>
    <mergeCell ref="I193:K193"/>
    <mergeCell ref="A180:E181"/>
    <mergeCell ref="F180:K180"/>
    <mergeCell ref="F181:H181"/>
    <mergeCell ref="I181:K181"/>
    <mergeCell ref="A182:E182"/>
    <mergeCell ref="F182:H182"/>
    <mergeCell ref="I182:K182"/>
    <mergeCell ref="A183:E183"/>
    <mergeCell ref="F183:H183"/>
    <mergeCell ref="I183:K183"/>
    <mergeCell ref="A184:E184"/>
    <mergeCell ref="F184:H184"/>
    <mergeCell ref="I184:K184"/>
    <mergeCell ref="A186:E186"/>
    <mergeCell ref="F186:H186"/>
    <mergeCell ref="I186:K186"/>
    <mergeCell ref="A187:E187"/>
    <mergeCell ref="F187:H187"/>
    <mergeCell ref="A197:B197"/>
    <mergeCell ref="C197:D197"/>
    <mergeCell ref="E197:F197"/>
    <mergeCell ref="G197:H197"/>
    <mergeCell ref="A207:D207"/>
    <mergeCell ref="A194:K194"/>
    <mergeCell ref="A195:F195"/>
    <mergeCell ref="G195:H196"/>
    <mergeCell ref="I195:K196"/>
    <mergeCell ref="A196:B196"/>
    <mergeCell ref="C196:D196"/>
    <mergeCell ref="E196:F196"/>
    <mergeCell ref="I197:J197"/>
    <mergeCell ref="A198:K198"/>
    <mergeCell ref="A208:F208"/>
    <mergeCell ref="J208:K208"/>
    <mergeCell ref="A185:E185"/>
    <mergeCell ref="F185:H185"/>
    <mergeCell ref="I185:K185"/>
    <mergeCell ref="A202:K202"/>
    <mergeCell ref="A203:K203"/>
    <mergeCell ref="A204:D204"/>
    <mergeCell ref="A206:C206"/>
    <mergeCell ref="E206:G206"/>
    <mergeCell ref="I206:K206"/>
    <mergeCell ref="A199:K199"/>
    <mergeCell ref="A200:K200"/>
    <mergeCell ref="A201:K201"/>
    <mergeCell ref="A188:E188"/>
    <mergeCell ref="F188:H188"/>
    <mergeCell ref="I188:K188"/>
    <mergeCell ref="A189:E189"/>
    <mergeCell ref="H209:I209"/>
    <mergeCell ref="J209:K209"/>
    <mergeCell ref="H210:I210"/>
    <mergeCell ref="J210:K210"/>
    <mergeCell ref="H211:K211"/>
    <mergeCell ref="H212:K212"/>
    <mergeCell ref="H213:K213"/>
    <mergeCell ref="H214:K214"/>
    <mergeCell ref="H215:K215"/>
    <mergeCell ref="A219:D219"/>
    <mergeCell ref="E219:K219"/>
    <mergeCell ref="A220:D220"/>
    <mergeCell ref="E220:K220"/>
    <mergeCell ref="A221:D221"/>
    <mergeCell ref="E221:K221"/>
    <mergeCell ref="A222:D222"/>
    <mergeCell ref="E222:K222"/>
    <mergeCell ref="C217:F217"/>
    <mergeCell ref="G217:H217"/>
    <mergeCell ref="A223:E224"/>
    <mergeCell ref="F223:K223"/>
    <mergeCell ref="F224:H224"/>
    <mergeCell ref="I224:K224"/>
    <mergeCell ref="A226:E226"/>
    <mergeCell ref="F226:H226"/>
    <mergeCell ref="I226:K226"/>
    <mergeCell ref="A225:E225"/>
    <mergeCell ref="F225:H225"/>
    <mergeCell ref="I225:K225"/>
    <mergeCell ref="A227:E227"/>
    <mergeCell ref="F227:H227"/>
    <mergeCell ref="I227:K227"/>
    <mergeCell ref="A228:E228"/>
    <mergeCell ref="F228:H228"/>
    <mergeCell ref="I228:K228"/>
    <mergeCell ref="A229:E229"/>
    <mergeCell ref="F229:H229"/>
    <mergeCell ref="I229:K229"/>
    <mergeCell ref="A230:E230"/>
    <mergeCell ref="F230:H230"/>
    <mergeCell ref="I230:K230"/>
    <mergeCell ref="A231:E231"/>
    <mergeCell ref="F231:H231"/>
    <mergeCell ref="I231:K231"/>
    <mergeCell ref="A232:E232"/>
    <mergeCell ref="F232:H232"/>
    <mergeCell ref="I232:K232"/>
    <mergeCell ref="A233:E233"/>
    <mergeCell ref="F233:H233"/>
    <mergeCell ref="I233:K233"/>
    <mergeCell ref="A234:E234"/>
    <mergeCell ref="F234:H234"/>
    <mergeCell ref="I234:K234"/>
    <mergeCell ref="A235:E235"/>
    <mergeCell ref="F235:H235"/>
    <mergeCell ref="I235:K235"/>
    <mergeCell ref="A250:D250"/>
    <mergeCell ref="A251:F251"/>
    <mergeCell ref="J251:K251"/>
    <mergeCell ref="A245:K245"/>
    <mergeCell ref="A246:K246"/>
    <mergeCell ref="A247:D247"/>
    <mergeCell ref="A249:C249"/>
    <mergeCell ref="E249:G249"/>
    <mergeCell ref="I249:K249"/>
    <mergeCell ref="A236:E236"/>
    <mergeCell ref="F236:H236"/>
    <mergeCell ref="I236:K236"/>
    <mergeCell ref="A237:K237"/>
    <mergeCell ref="A238:F238"/>
    <mergeCell ref="G238:H239"/>
    <mergeCell ref="I238:K239"/>
    <mergeCell ref="A239:B239"/>
    <mergeCell ref="C239:D239"/>
    <mergeCell ref="E239:F239"/>
    <mergeCell ref="I240:J240"/>
    <mergeCell ref="A241:K241"/>
    <mergeCell ref="A242:K242"/>
    <mergeCell ref="A243:K243"/>
    <mergeCell ref="A244:K244"/>
    <mergeCell ref="A240:B240"/>
    <mergeCell ref="C240:D240"/>
    <mergeCell ref="E240:F240"/>
    <mergeCell ref="G240:H240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33"/>
  <sheetViews>
    <sheetView tabSelected="1" view="pageLayout" topLeftCell="A598" workbookViewId="0">
      <selection activeCell="L610" sqref="L610:V610"/>
    </sheetView>
  </sheetViews>
  <sheetFormatPr defaultRowHeight="15" x14ac:dyDescent="0.25"/>
  <cols>
    <col min="4" max="4" width="9.140625" customWidth="1"/>
    <col min="8" max="8" width="8.5703125" customWidth="1"/>
    <col min="11" max="11" width="8" customWidth="1"/>
    <col min="19" max="19" width="8.5703125" customWidth="1"/>
    <col min="22" max="22" width="8" customWidth="1"/>
  </cols>
  <sheetData>
    <row r="1" spans="1:22" ht="12.75" customHeight="1" x14ac:dyDescent="0.25">
      <c r="A1" s="6"/>
      <c r="G1" s="1"/>
      <c r="H1" s="103"/>
      <c r="I1" s="103"/>
      <c r="J1" s="103" t="s">
        <v>0</v>
      </c>
      <c r="K1" s="103"/>
      <c r="L1" s="9"/>
      <c r="R1" s="1"/>
      <c r="S1" s="103"/>
      <c r="T1" s="103"/>
      <c r="U1" s="103" t="s">
        <v>0</v>
      </c>
      <c r="V1" s="103"/>
    </row>
    <row r="2" spans="1:22" ht="12.75" customHeight="1" x14ac:dyDescent="0.25">
      <c r="H2" s="103"/>
      <c r="I2" s="103"/>
      <c r="J2" s="103" t="s">
        <v>632</v>
      </c>
      <c r="K2" s="103"/>
      <c r="S2" s="103"/>
      <c r="T2" s="103"/>
      <c r="U2" s="103" t="s">
        <v>632</v>
      </c>
      <c r="V2" s="103"/>
    </row>
    <row r="3" spans="1:22" ht="17.25" customHeight="1" x14ac:dyDescent="0.25">
      <c r="G3" s="3"/>
      <c r="H3" s="104" t="s">
        <v>633</v>
      </c>
      <c r="I3" s="104"/>
      <c r="J3" s="104"/>
      <c r="K3" s="104"/>
      <c r="R3" s="3"/>
      <c r="S3" s="104" t="s">
        <v>633</v>
      </c>
      <c r="T3" s="104"/>
      <c r="U3" s="104"/>
      <c r="V3" s="104"/>
    </row>
    <row r="4" spans="1:22" ht="21.75" customHeight="1" x14ac:dyDescent="0.25">
      <c r="G4" s="3"/>
      <c r="H4" s="94" t="s">
        <v>1</v>
      </c>
      <c r="I4" s="94"/>
      <c r="J4" s="94"/>
      <c r="K4" s="94"/>
      <c r="R4" s="3"/>
      <c r="S4" s="94" t="s">
        <v>1</v>
      </c>
      <c r="T4" s="94"/>
      <c r="U4" s="94"/>
      <c r="V4" s="94"/>
    </row>
    <row r="5" spans="1:22" ht="19.5" customHeight="1" x14ac:dyDescent="0.25">
      <c r="G5" s="3"/>
      <c r="H5" s="94" t="s">
        <v>2</v>
      </c>
      <c r="I5" s="94"/>
      <c r="J5" s="94"/>
      <c r="K5" s="94"/>
      <c r="R5" s="3"/>
      <c r="S5" s="94" t="s">
        <v>2</v>
      </c>
      <c r="T5" s="94"/>
      <c r="U5" s="94"/>
      <c r="V5" s="94"/>
    </row>
    <row r="6" spans="1:22" ht="21" customHeight="1" x14ac:dyDescent="0.25">
      <c r="G6" s="3"/>
      <c r="H6" s="94" t="s">
        <v>3</v>
      </c>
      <c r="I6" s="94"/>
      <c r="J6" s="94"/>
      <c r="K6" s="94"/>
      <c r="R6" s="3"/>
      <c r="S6" s="94" t="s">
        <v>3</v>
      </c>
      <c r="T6" s="94"/>
      <c r="U6" s="94"/>
      <c r="V6" s="94"/>
    </row>
    <row r="7" spans="1:22" x14ac:dyDescent="0.25">
      <c r="H7" s="95" t="s">
        <v>36</v>
      </c>
      <c r="I7" s="95"/>
      <c r="J7" s="95"/>
      <c r="K7" s="95"/>
      <c r="S7" s="95" t="s">
        <v>36</v>
      </c>
      <c r="T7" s="95"/>
      <c r="U7" s="95"/>
      <c r="V7" s="95"/>
    </row>
    <row r="8" spans="1:22" ht="4.5" customHeight="1" x14ac:dyDescent="0.25"/>
    <row r="9" spans="1:22" x14ac:dyDescent="0.25">
      <c r="C9" s="96" t="s">
        <v>330</v>
      </c>
      <c r="D9" s="96"/>
      <c r="E9" s="96"/>
      <c r="F9" s="96"/>
      <c r="G9" s="97" t="s">
        <v>403</v>
      </c>
      <c r="H9" s="97"/>
      <c r="I9" s="27"/>
      <c r="N9" s="96" t="s">
        <v>330</v>
      </c>
      <c r="O9" s="96"/>
      <c r="P9" s="96"/>
      <c r="Q9" s="96"/>
      <c r="R9" s="97" t="s">
        <v>777</v>
      </c>
      <c r="S9" s="97"/>
      <c r="T9" s="27"/>
    </row>
    <row r="10" spans="1:22" ht="5.25" customHeight="1" x14ac:dyDescent="0.25"/>
    <row r="11" spans="1:22" x14ac:dyDescent="0.25">
      <c r="A11" s="66" t="s">
        <v>16</v>
      </c>
      <c r="B11" s="66"/>
      <c r="C11" s="66"/>
      <c r="D11" s="66"/>
      <c r="E11" s="98" t="s">
        <v>125</v>
      </c>
      <c r="F11" s="98"/>
      <c r="G11" s="98"/>
      <c r="H11" s="98"/>
      <c r="I11" s="98"/>
      <c r="J11" s="98"/>
      <c r="K11" s="98"/>
      <c r="L11" s="66" t="s">
        <v>16</v>
      </c>
      <c r="M11" s="66"/>
      <c r="N11" s="66"/>
      <c r="O11" s="66"/>
      <c r="P11" s="98" t="s">
        <v>125</v>
      </c>
      <c r="Q11" s="98"/>
      <c r="R11" s="98"/>
      <c r="S11" s="98"/>
      <c r="T11" s="98"/>
      <c r="U11" s="98"/>
      <c r="V11" s="98"/>
    </row>
    <row r="12" spans="1:22" ht="28.5" customHeight="1" x14ac:dyDescent="0.25">
      <c r="A12" s="99" t="s">
        <v>17</v>
      </c>
      <c r="B12" s="99"/>
      <c r="C12" s="99"/>
      <c r="D12" s="99"/>
      <c r="E12" s="100" t="s">
        <v>424</v>
      </c>
      <c r="F12" s="100"/>
      <c r="G12" s="100"/>
      <c r="H12" s="100"/>
      <c r="I12" s="100"/>
      <c r="J12" s="100"/>
      <c r="K12" s="100"/>
      <c r="L12" s="99" t="s">
        <v>17</v>
      </c>
      <c r="M12" s="99"/>
      <c r="N12" s="99"/>
      <c r="O12" s="99"/>
      <c r="P12" s="100" t="s">
        <v>424</v>
      </c>
      <c r="Q12" s="100"/>
      <c r="R12" s="100"/>
      <c r="S12" s="100"/>
      <c r="T12" s="100"/>
      <c r="U12" s="100"/>
      <c r="V12" s="100"/>
    </row>
    <row r="13" spans="1:22" x14ac:dyDescent="0.25">
      <c r="A13" s="66" t="s">
        <v>18</v>
      </c>
      <c r="B13" s="66"/>
      <c r="C13" s="66"/>
      <c r="D13" s="66"/>
      <c r="E13" s="67">
        <v>226</v>
      </c>
      <c r="F13" s="67"/>
      <c r="G13" s="67"/>
      <c r="H13" s="67"/>
      <c r="I13" s="67"/>
      <c r="J13" s="67"/>
      <c r="K13" s="67"/>
      <c r="L13" s="66" t="s">
        <v>18</v>
      </c>
      <c r="M13" s="66"/>
      <c r="N13" s="66"/>
      <c r="O13" s="66"/>
      <c r="P13" s="67">
        <v>226</v>
      </c>
      <c r="Q13" s="67"/>
      <c r="R13" s="67"/>
      <c r="S13" s="67"/>
      <c r="T13" s="67"/>
      <c r="U13" s="67"/>
      <c r="V13" s="67"/>
    </row>
    <row r="14" spans="1:22" x14ac:dyDescent="0.25">
      <c r="A14" s="66" t="s">
        <v>24</v>
      </c>
      <c r="B14" s="66"/>
      <c r="C14" s="66"/>
      <c r="D14" s="66"/>
      <c r="E14" s="67">
        <v>90</v>
      </c>
      <c r="F14" s="67"/>
      <c r="G14" s="67"/>
      <c r="H14" s="67"/>
      <c r="I14" s="67"/>
      <c r="J14" s="67"/>
      <c r="K14" s="67"/>
      <c r="L14" s="66" t="s">
        <v>24</v>
      </c>
      <c r="M14" s="66"/>
      <c r="N14" s="66"/>
      <c r="O14" s="66"/>
      <c r="P14" s="67">
        <v>100</v>
      </c>
      <c r="Q14" s="67"/>
      <c r="R14" s="67"/>
      <c r="S14" s="67"/>
      <c r="T14" s="67"/>
      <c r="U14" s="67"/>
      <c r="V14" s="67"/>
    </row>
    <row r="15" spans="1:22" x14ac:dyDescent="0.25">
      <c r="A15" s="110" t="s">
        <v>19</v>
      </c>
      <c r="B15" s="110"/>
      <c r="C15" s="110"/>
      <c r="D15" s="110"/>
      <c r="E15" s="110"/>
      <c r="F15" s="105" t="s">
        <v>20</v>
      </c>
      <c r="G15" s="105"/>
      <c r="H15" s="105"/>
      <c r="I15" s="105"/>
      <c r="J15" s="105"/>
      <c r="K15" s="105"/>
      <c r="L15" s="110" t="s">
        <v>19</v>
      </c>
      <c r="M15" s="110"/>
      <c r="N15" s="110"/>
      <c r="O15" s="110"/>
      <c r="P15" s="110"/>
      <c r="Q15" s="105" t="s">
        <v>20</v>
      </c>
      <c r="R15" s="105"/>
      <c r="S15" s="105"/>
      <c r="T15" s="105"/>
      <c r="U15" s="105"/>
      <c r="V15" s="105"/>
    </row>
    <row r="16" spans="1:22" x14ac:dyDescent="0.25">
      <c r="A16" s="110"/>
      <c r="B16" s="110"/>
      <c r="C16" s="110"/>
      <c r="D16" s="110"/>
      <c r="E16" s="110"/>
      <c r="F16" s="105" t="s">
        <v>21</v>
      </c>
      <c r="G16" s="105"/>
      <c r="H16" s="105"/>
      <c r="I16" s="105" t="s">
        <v>22</v>
      </c>
      <c r="J16" s="105"/>
      <c r="K16" s="105"/>
      <c r="L16" s="110"/>
      <c r="M16" s="110"/>
      <c r="N16" s="110"/>
      <c r="O16" s="110"/>
      <c r="P16" s="110"/>
      <c r="Q16" s="105" t="s">
        <v>21</v>
      </c>
      <c r="R16" s="105"/>
      <c r="S16" s="105"/>
      <c r="T16" s="105" t="s">
        <v>22</v>
      </c>
      <c r="U16" s="105"/>
      <c r="V16" s="105"/>
    </row>
    <row r="17" spans="1:22" x14ac:dyDescent="0.25">
      <c r="A17" s="280" t="s">
        <v>131</v>
      </c>
      <c r="B17" s="280"/>
      <c r="C17" s="280"/>
      <c r="D17" s="280"/>
      <c r="E17" s="280"/>
      <c r="F17" s="281">
        <v>111.1</v>
      </c>
      <c r="G17" s="282"/>
      <c r="H17" s="283"/>
      <c r="I17" s="281">
        <v>72.2</v>
      </c>
      <c r="J17" s="282"/>
      <c r="K17" s="283"/>
      <c r="L17" s="280" t="s">
        <v>130</v>
      </c>
      <c r="M17" s="280"/>
      <c r="N17" s="280"/>
      <c r="O17" s="280"/>
      <c r="P17" s="280"/>
      <c r="Q17" s="281">
        <f>F17*100/90</f>
        <v>123.44444444444444</v>
      </c>
      <c r="R17" s="282"/>
      <c r="S17" s="283"/>
      <c r="T17" s="281">
        <f>I17*100/90</f>
        <v>80.222222222222229</v>
      </c>
      <c r="U17" s="282"/>
      <c r="V17" s="283"/>
    </row>
    <row r="18" spans="1:22" x14ac:dyDescent="0.25">
      <c r="A18" s="109" t="s">
        <v>126</v>
      </c>
      <c r="B18" s="109"/>
      <c r="C18" s="109"/>
      <c r="D18" s="109"/>
      <c r="E18" s="109"/>
      <c r="F18" s="81">
        <v>16.7</v>
      </c>
      <c r="G18" s="83"/>
      <c r="H18" s="82"/>
      <c r="I18" s="81">
        <v>16.7</v>
      </c>
      <c r="J18" s="83"/>
      <c r="K18" s="82"/>
      <c r="L18" s="109" t="s">
        <v>126</v>
      </c>
      <c r="M18" s="109"/>
      <c r="N18" s="109"/>
      <c r="O18" s="109"/>
      <c r="P18" s="109"/>
      <c r="Q18" s="111">
        <f t="shared" ref="Q18:Q25" si="0">F18*100/90</f>
        <v>18.555555555555557</v>
      </c>
      <c r="R18" s="113"/>
      <c r="S18" s="112"/>
      <c r="T18" s="111">
        <f t="shared" ref="T18:T25" si="1">I18*100/90</f>
        <v>18.555555555555557</v>
      </c>
      <c r="U18" s="113"/>
      <c r="V18" s="112"/>
    </row>
    <row r="19" spans="1:22" x14ac:dyDescent="0.25">
      <c r="A19" s="109" t="s">
        <v>791</v>
      </c>
      <c r="B19" s="109"/>
      <c r="C19" s="109"/>
      <c r="D19" s="109"/>
      <c r="E19" s="109"/>
      <c r="F19" s="81">
        <v>12.8</v>
      </c>
      <c r="G19" s="83"/>
      <c r="H19" s="82"/>
      <c r="I19" s="81">
        <v>12.8</v>
      </c>
      <c r="J19" s="83"/>
      <c r="K19" s="82"/>
      <c r="L19" s="109" t="s">
        <v>791</v>
      </c>
      <c r="M19" s="109"/>
      <c r="N19" s="109"/>
      <c r="O19" s="109"/>
      <c r="P19" s="109"/>
      <c r="Q19" s="111">
        <f t="shared" si="0"/>
        <v>14.222222222222221</v>
      </c>
      <c r="R19" s="113"/>
      <c r="S19" s="112"/>
      <c r="T19" s="111">
        <f t="shared" si="1"/>
        <v>14.222222222222221</v>
      </c>
      <c r="U19" s="113"/>
      <c r="V19" s="112"/>
    </row>
    <row r="20" spans="1:22" x14ac:dyDescent="0.25">
      <c r="A20" s="109" t="s">
        <v>128</v>
      </c>
      <c r="B20" s="109"/>
      <c r="C20" s="109"/>
      <c r="D20" s="109"/>
      <c r="E20" s="109"/>
      <c r="F20" s="91">
        <v>0.11</v>
      </c>
      <c r="G20" s="92"/>
      <c r="H20" s="93"/>
      <c r="I20" s="81">
        <v>5.2</v>
      </c>
      <c r="J20" s="83"/>
      <c r="K20" s="82"/>
      <c r="L20" s="109" t="s">
        <v>128</v>
      </c>
      <c r="M20" s="109"/>
      <c r="N20" s="109"/>
      <c r="O20" s="109"/>
      <c r="P20" s="109"/>
      <c r="Q20" s="111">
        <f t="shared" si="0"/>
        <v>0.12222222222222222</v>
      </c>
      <c r="R20" s="113"/>
      <c r="S20" s="112"/>
      <c r="T20" s="111">
        <f t="shared" si="1"/>
        <v>5.7777777777777777</v>
      </c>
      <c r="U20" s="113"/>
      <c r="V20" s="112"/>
    </row>
    <row r="21" spans="1:22" x14ac:dyDescent="0.25">
      <c r="A21" s="109" t="s">
        <v>56</v>
      </c>
      <c r="B21" s="109"/>
      <c r="C21" s="109"/>
      <c r="D21" s="109"/>
      <c r="E21" s="109"/>
      <c r="F21" s="81"/>
      <c r="G21" s="83"/>
      <c r="H21" s="82"/>
      <c r="I21" s="81">
        <v>106.7</v>
      </c>
      <c r="J21" s="83"/>
      <c r="K21" s="82"/>
      <c r="L21" s="109" t="s">
        <v>56</v>
      </c>
      <c r="M21" s="109"/>
      <c r="N21" s="109"/>
      <c r="O21" s="109"/>
      <c r="P21" s="109"/>
      <c r="Q21" s="111">
        <f t="shared" si="0"/>
        <v>0</v>
      </c>
      <c r="R21" s="113"/>
      <c r="S21" s="112"/>
      <c r="T21" s="111">
        <f t="shared" si="1"/>
        <v>118.55555555555556</v>
      </c>
      <c r="U21" s="113"/>
      <c r="V21" s="112"/>
    </row>
    <row r="22" spans="1:22" x14ac:dyDescent="0.25">
      <c r="A22" s="109" t="s">
        <v>788</v>
      </c>
      <c r="B22" s="109"/>
      <c r="C22" s="109"/>
      <c r="D22" s="109"/>
      <c r="E22" s="109"/>
      <c r="F22" s="81">
        <v>1.8</v>
      </c>
      <c r="G22" s="83"/>
      <c r="H22" s="82"/>
      <c r="I22" s="81">
        <v>1.8</v>
      </c>
      <c r="J22" s="83"/>
      <c r="K22" s="82"/>
      <c r="L22" s="109" t="s">
        <v>788</v>
      </c>
      <c r="M22" s="109"/>
      <c r="N22" s="109"/>
      <c r="O22" s="109"/>
      <c r="P22" s="109"/>
      <c r="Q22" s="111">
        <f t="shared" si="0"/>
        <v>2</v>
      </c>
      <c r="R22" s="113"/>
      <c r="S22" s="112"/>
      <c r="T22" s="111">
        <f t="shared" si="1"/>
        <v>2</v>
      </c>
      <c r="U22" s="113"/>
      <c r="V22" s="112"/>
    </row>
    <row r="23" spans="1:22" x14ac:dyDescent="0.25">
      <c r="A23" s="109" t="s">
        <v>127</v>
      </c>
      <c r="B23" s="109"/>
      <c r="C23" s="109"/>
      <c r="D23" s="109"/>
      <c r="E23" s="109"/>
      <c r="F23" s="81"/>
      <c r="G23" s="83"/>
      <c r="H23" s="82"/>
      <c r="I23" s="81">
        <v>90</v>
      </c>
      <c r="J23" s="83"/>
      <c r="K23" s="82"/>
      <c r="L23" s="109" t="s">
        <v>127</v>
      </c>
      <c r="M23" s="109"/>
      <c r="N23" s="109"/>
      <c r="O23" s="109"/>
      <c r="P23" s="109"/>
      <c r="Q23" s="111"/>
      <c r="R23" s="113"/>
      <c r="S23" s="112"/>
      <c r="T23" s="111">
        <f t="shared" si="1"/>
        <v>100</v>
      </c>
      <c r="U23" s="113"/>
      <c r="V23" s="112"/>
    </row>
    <row r="24" spans="1:22" x14ac:dyDescent="0.25">
      <c r="A24" s="109" t="s">
        <v>25</v>
      </c>
      <c r="B24" s="109"/>
      <c r="C24" s="109"/>
      <c r="D24" s="109"/>
      <c r="E24" s="109"/>
      <c r="F24" s="81"/>
      <c r="G24" s="83"/>
      <c r="H24" s="82"/>
      <c r="I24" s="81">
        <v>90</v>
      </c>
      <c r="J24" s="83"/>
      <c r="K24" s="82"/>
      <c r="L24" s="109" t="s">
        <v>25</v>
      </c>
      <c r="M24" s="109"/>
      <c r="N24" s="109"/>
      <c r="O24" s="109"/>
      <c r="P24" s="109"/>
      <c r="Q24" s="111"/>
      <c r="R24" s="113"/>
      <c r="S24" s="112"/>
      <c r="T24" s="111">
        <f t="shared" si="1"/>
        <v>100</v>
      </c>
      <c r="U24" s="113"/>
      <c r="V24" s="112"/>
    </row>
    <row r="25" spans="1:22" ht="15" hidden="1" customHeight="1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281">
        <f t="shared" si="0"/>
        <v>0</v>
      </c>
      <c r="R25" s="282"/>
      <c r="S25" s="283"/>
      <c r="T25" s="281">
        <f t="shared" si="1"/>
        <v>0</v>
      </c>
      <c r="U25" s="282"/>
      <c r="V25" s="283"/>
    </row>
    <row r="26" spans="1:22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x14ac:dyDescent="0.25">
      <c r="A27" s="68" t="s">
        <v>31</v>
      </c>
      <c r="B27" s="68"/>
      <c r="C27" s="68"/>
      <c r="D27" s="68"/>
      <c r="E27" s="68"/>
      <c r="F27" s="68"/>
      <c r="G27" s="68"/>
      <c r="H27" s="68"/>
      <c r="I27" s="84"/>
      <c r="J27" s="84"/>
      <c r="K27" s="84"/>
      <c r="L27" s="68" t="s">
        <v>31</v>
      </c>
      <c r="M27" s="68"/>
      <c r="N27" s="68"/>
      <c r="O27" s="68"/>
      <c r="P27" s="68"/>
      <c r="Q27" s="68"/>
      <c r="R27" s="68"/>
      <c r="S27" s="68"/>
      <c r="T27" s="84"/>
      <c r="U27" s="84"/>
      <c r="V27" s="84"/>
    </row>
    <row r="28" spans="1:22" ht="15" customHeight="1" x14ac:dyDescent="0.25">
      <c r="A28" s="105" t="s">
        <v>26</v>
      </c>
      <c r="B28" s="105"/>
      <c r="C28" s="105"/>
      <c r="D28" s="105"/>
      <c r="E28" s="105"/>
      <c r="F28" s="105"/>
      <c r="G28" s="106" t="s">
        <v>30</v>
      </c>
      <c r="H28" s="106"/>
      <c r="I28" s="75" t="s">
        <v>9</v>
      </c>
      <c r="J28" s="76"/>
      <c r="K28" s="77"/>
      <c r="L28" s="105" t="s">
        <v>26</v>
      </c>
      <c r="M28" s="105"/>
      <c r="N28" s="105"/>
      <c r="O28" s="105"/>
      <c r="P28" s="105"/>
      <c r="Q28" s="105"/>
      <c r="R28" s="106" t="s">
        <v>30</v>
      </c>
      <c r="S28" s="106"/>
      <c r="T28" s="75" t="s">
        <v>9</v>
      </c>
      <c r="U28" s="76"/>
      <c r="V28" s="77"/>
    </row>
    <row r="29" spans="1:22" x14ac:dyDescent="0.25">
      <c r="A29" s="105" t="s">
        <v>27</v>
      </c>
      <c r="B29" s="105"/>
      <c r="C29" s="105" t="s">
        <v>28</v>
      </c>
      <c r="D29" s="105"/>
      <c r="E29" s="105" t="s">
        <v>29</v>
      </c>
      <c r="F29" s="105"/>
      <c r="G29" s="106"/>
      <c r="H29" s="106"/>
      <c r="I29" s="78"/>
      <c r="J29" s="79"/>
      <c r="K29" s="80"/>
      <c r="L29" s="105" t="s">
        <v>27</v>
      </c>
      <c r="M29" s="105"/>
      <c r="N29" s="105" t="s">
        <v>28</v>
      </c>
      <c r="O29" s="105"/>
      <c r="P29" s="105" t="s">
        <v>29</v>
      </c>
      <c r="Q29" s="105"/>
      <c r="R29" s="106"/>
      <c r="S29" s="106"/>
      <c r="T29" s="78"/>
      <c r="U29" s="79"/>
      <c r="V29" s="80"/>
    </row>
    <row r="30" spans="1:22" x14ac:dyDescent="0.25">
      <c r="A30" s="107">
        <v>8.5</v>
      </c>
      <c r="B30" s="107"/>
      <c r="C30" s="107">
        <v>4.5999999999999996</v>
      </c>
      <c r="D30" s="107"/>
      <c r="E30" s="107">
        <v>18</v>
      </c>
      <c r="F30" s="107"/>
      <c r="G30" s="107">
        <v>163.6</v>
      </c>
      <c r="H30" s="107"/>
      <c r="I30" s="107">
        <v>0.1</v>
      </c>
      <c r="J30" s="81"/>
      <c r="K30" s="5"/>
      <c r="L30" s="107">
        <f>A30*100/90</f>
        <v>9.4444444444444446</v>
      </c>
      <c r="M30" s="107"/>
      <c r="N30" s="107">
        <f t="shared" ref="N30" si="2">C30*100/90</f>
        <v>5.1111111111111107</v>
      </c>
      <c r="O30" s="107"/>
      <c r="P30" s="107">
        <f t="shared" ref="P30" si="3">E30*100/90</f>
        <v>20</v>
      </c>
      <c r="Q30" s="107"/>
      <c r="R30" s="107">
        <f t="shared" ref="R30" si="4">G30*100/90</f>
        <v>181.77777777777777</v>
      </c>
      <c r="S30" s="107"/>
      <c r="T30" s="107">
        <f t="shared" ref="T30" si="5">I30*100/90</f>
        <v>0.1111111111111111</v>
      </c>
      <c r="U30" s="81"/>
      <c r="V30" s="5"/>
    </row>
    <row r="31" spans="1:22" x14ac:dyDescent="0.25">
      <c r="A31" s="84" t="s">
        <v>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 t="s">
        <v>32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 ht="108.75" customHeight="1" x14ac:dyDescent="0.25">
      <c r="A32" s="292" t="s">
        <v>383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292" t="s">
        <v>383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x14ac:dyDescent="0.25">
      <c r="A33" s="67" t="s">
        <v>10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 t="s">
        <v>10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32.25" customHeight="1" x14ac:dyDescent="0.25">
      <c r="A34" s="63" t="s">
        <v>146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 t="s">
        <v>146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x14ac:dyDescent="0.25">
      <c r="A35" s="67" t="s">
        <v>11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 t="s">
        <v>11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50.25" customHeight="1" x14ac:dyDescent="0.25">
      <c r="A36" s="63" t="s">
        <v>384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 t="s">
        <v>384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x14ac:dyDescent="0.25">
      <c r="A37" s="64"/>
      <c r="B37" s="64"/>
      <c r="C37" s="64"/>
      <c r="D37" s="64"/>
      <c r="E37" s="7"/>
      <c r="F37" s="7"/>
      <c r="G37" s="7"/>
      <c r="H37" s="7"/>
      <c r="I37" s="7"/>
      <c r="J37" s="7"/>
      <c r="K37" s="7"/>
      <c r="L37" s="64"/>
      <c r="M37" s="64"/>
      <c r="N37" s="64"/>
      <c r="O37" s="64"/>
      <c r="P37" s="7"/>
      <c r="Q37" s="7"/>
      <c r="R37" s="7"/>
      <c r="S37" s="7"/>
      <c r="T37" s="7"/>
      <c r="U37" s="7"/>
      <c r="V37" s="7"/>
    </row>
    <row r="38" spans="1:2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65"/>
      <c r="B39" s="65"/>
      <c r="C39" s="65"/>
      <c r="D39" s="8"/>
      <c r="E39" s="65"/>
      <c r="F39" s="65"/>
      <c r="G39" s="65"/>
      <c r="H39" s="8"/>
      <c r="I39" s="65"/>
      <c r="J39" s="65"/>
      <c r="K39" s="65"/>
      <c r="L39" s="65"/>
      <c r="M39" s="65"/>
      <c r="N39" s="65"/>
      <c r="O39" s="8"/>
      <c r="P39" s="65"/>
      <c r="Q39" s="65"/>
      <c r="R39" s="65"/>
      <c r="S39" s="8"/>
      <c r="T39" s="65"/>
      <c r="U39" s="65"/>
      <c r="V39" s="65"/>
    </row>
    <row r="40" spans="1:22" x14ac:dyDescent="0.25">
      <c r="A40" s="66"/>
      <c r="B40" s="66"/>
      <c r="C40" s="66"/>
      <c r="D40" s="66"/>
      <c r="L40" s="66"/>
      <c r="M40" s="66"/>
      <c r="N40" s="66"/>
      <c r="O40" s="66"/>
    </row>
    <row r="41" spans="1:22" x14ac:dyDescent="0.25">
      <c r="A41" s="67" t="s">
        <v>391</v>
      </c>
      <c r="B41" s="67"/>
      <c r="C41" s="67"/>
      <c r="D41" s="67"/>
      <c r="E41" s="67"/>
      <c r="F41" s="67"/>
      <c r="G41" s="4"/>
      <c r="H41" s="4"/>
      <c r="I41" s="2"/>
      <c r="J41" s="67" t="s">
        <v>38</v>
      </c>
      <c r="K41" s="67"/>
      <c r="L41" s="67" t="s">
        <v>391</v>
      </c>
      <c r="M41" s="67"/>
      <c r="N41" s="67"/>
      <c r="O41" s="67"/>
      <c r="P41" s="67"/>
      <c r="Q41" s="67"/>
      <c r="R41" s="4"/>
      <c r="S41" s="4"/>
      <c r="T41" s="2"/>
      <c r="U41" s="67" t="s">
        <v>38</v>
      </c>
      <c r="V41" s="67"/>
    </row>
    <row r="42" spans="1:22" ht="12.75" customHeight="1" x14ac:dyDescent="0.25">
      <c r="A42" s="6"/>
      <c r="G42" s="1"/>
      <c r="H42" s="103"/>
      <c r="I42" s="103"/>
      <c r="J42" s="103" t="s">
        <v>0</v>
      </c>
      <c r="K42" s="103"/>
      <c r="L42" s="9"/>
      <c r="R42" s="1"/>
      <c r="S42" s="103"/>
      <c r="T42" s="103"/>
      <c r="U42" s="103" t="s">
        <v>0</v>
      </c>
      <c r="V42" s="103"/>
    </row>
    <row r="43" spans="1:22" ht="12.75" customHeight="1" x14ac:dyDescent="0.25">
      <c r="H43" s="103"/>
      <c r="I43" s="103"/>
      <c r="J43" s="103" t="s">
        <v>632</v>
      </c>
      <c r="K43" s="103"/>
      <c r="S43" s="103"/>
      <c r="T43" s="103"/>
      <c r="U43" s="103" t="s">
        <v>632</v>
      </c>
      <c r="V43" s="103"/>
    </row>
    <row r="44" spans="1:22" ht="17.25" customHeight="1" x14ac:dyDescent="0.25">
      <c r="G44" s="3"/>
      <c r="H44" s="104" t="s">
        <v>633</v>
      </c>
      <c r="I44" s="104"/>
      <c r="J44" s="104"/>
      <c r="K44" s="104"/>
      <c r="R44" s="3"/>
      <c r="S44" s="104" t="s">
        <v>633</v>
      </c>
      <c r="T44" s="104"/>
      <c r="U44" s="104"/>
      <c r="V44" s="104"/>
    </row>
    <row r="45" spans="1:22" ht="21.75" customHeight="1" x14ac:dyDescent="0.25">
      <c r="G45" s="3"/>
      <c r="H45" s="94" t="s">
        <v>1</v>
      </c>
      <c r="I45" s="94"/>
      <c r="J45" s="94"/>
      <c r="K45" s="94"/>
      <c r="R45" s="3"/>
      <c r="S45" s="94" t="s">
        <v>1</v>
      </c>
      <c r="T45" s="94"/>
      <c r="U45" s="94"/>
      <c r="V45" s="94"/>
    </row>
    <row r="46" spans="1:22" ht="19.5" customHeight="1" x14ac:dyDescent="0.25">
      <c r="G46" s="3"/>
      <c r="H46" s="94" t="s">
        <v>2</v>
      </c>
      <c r="I46" s="94"/>
      <c r="J46" s="94"/>
      <c r="K46" s="94"/>
      <c r="R46" s="3"/>
      <c r="S46" s="94" t="s">
        <v>2</v>
      </c>
      <c r="T46" s="94"/>
      <c r="U46" s="94"/>
      <c r="V46" s="94"/>
    </row>
    <row r="47" spans="1:22" ht="21" customHeight="1" x14ac:dyDescent="0.25">
      <c r="G47" s="3"/>
      <c r="H47" s="94" t="s">
        <v>3</v>
      </c>
      <c r="I47" s="94"/>
      <c r="J47" s="94"/>
      <c r="K47" s="94"/>
      <c r="R47" s="3"/>
      <c r="S47" s="94" t="s">
        <v>3</v>
      </c>
      <c r="T47" s="94"/>
      <c r="U47" s="94"/>
      <c r="V47" s="94"/>
    </row>
    <row r="48" spans="1:22" x14ac:dyDescent="0.25">
      <c r="H48" s="95" t="s">
        <v>36</v>
      </c>
      <c r="I48" s="95"/>
      <c r="J48" s="95"/>
      <c r="K48" s="95"/>
      <c r="S48" s="95" t="s">
        <v>36</v>
      </c>
      <c r="T48" s="95"/>
      <c r="U48" s="95"/>
      <c r="V48" s="95"/>
    </row>
    <row r="49" spans="1:22" ht="4.5" customHeight="1" x14ac:dyDescent="0.25"/>
    <row r="50" spans="1:22" x14ac:dyDescent="0.25">
      <c r="C50" s="98" t="s">
        <v>404</v>
      </c>
      <c r="D50" s="98"/>
      <c r="E50" s="98"/>
      <c r="F50" s="98"/>
      <c r="G50" s="98"/>
      <c r="H50" s="98"/>
      <c r="I50" s="98"/>
      <c r="N50" s="98" t="s">
        <v>778</v>
      </c>
      <c r="O50" s="98"/>
      <c r="P50" s="98"/>
      <c r="Q50" s="98"/>
      <c r="R50" s="98"/>
      <c r="S50" s="98"/>
      <c r="T50" s="98"/>
    </row>
    <row r="51" spans="1:22" ht="5.25" customHeight="1" x14ac:dyDescent="0.25"/>
    <row r="52" spans="1:22" x14ac:dyDescent="0.25">
      <c r="A52" s="66" t="s">
        <v>16</v>
      </c>
      <c r="B52" s="66"/>
      <c r="C52" s="66"/>
      <c r="D52" s="66"/>
      <c r="E52" s="98" t="s">
        <v>129</v>
      </c>
      <c r="F52" s="98"/>
      <c r="G52" s="98"/>
      <c r="H52" s="98"/>
      <c r="I52" s="98"/>
      <c r="J52" s="98"/>
      <c r="K52" s="98"/>
      <c r="L52" s="66" t="s">
        <v>16</v>
      </c>
      <c r="M52" s="66"/>
      <c r="N52" s="66"/>
      <c r="O52" s="66"/>
      <c r="P52" s="98" t="s">
        <v>129</v>
      </c>
      <c r="Q52" s="98"/>
      <c r="R52" s="98"/>
      <c r="S52" s="98"/>
      <c r="T52" s="98"/>
      <c r="U52" s="98"/>
      <c r="V52" s="98"/>
    </row>
    <row r="53" spans="1:22" ht="28.5" customHeight="1" x14ac:dyDescent="0.25">
      <c r="A53" s="99" t="s">
        <v>17</v>
      </c>
      <c r="B53" s="99"/>
      <c r="C53" s="99"/>
      <c r="D53" s="99"/>
      <c r="E53" s="100" t="s">
        <v>425</v>
      </c>
      <c r="F53" s="100"/>
      <c r="G53" s="100"/>
      <c r="H53" s="100"/>
      <c r="I53" s="100"/>
      <c r="J53" s="100"/>
      <c r="K53" s="100"/>
      <c r="L53" s="99" t="s">
        <v>17</v>
      </c>
      <c r="M53" s="99"/>
      <c r="N53" s="99"/>
      <c r="O53" s="99"/>
      <c r="P53" s="100" t="s">
        <v>425</v>
      </c>
      <c r="Q53" s="100"/>
      <c r="R53" s="100"/>
      <c r="S53" s="100"/>
      <c r="T53" s="100"/>
      <c r="U53" s="100"/>
      <c r="V53" s="100"/>
    </row>
    <row r="54" spans="1:22" x14ac:dyDescent="0.25">
      <c r="A54" s="66" t="s">
        <v>18</v>
      </c>
      <c r="B54" s="66"/>
      <c r="C54" s="66"/>
      <c r="D54" s="66"/>
      <c r="E54" s="67">
        <v>227</v>
      </c>
      <c r="F54" s="67"/>
      <c r="G54" s="67"/>
      <c r="H54" s="67"/>
      <c r="I54" s="67"/>
      <c r="J54" s="67"/>
      <c r="K54" s="67"/>
      <c r="L54" s="66" t="s">
        <v>18</v>
      </c>
      <c r="M54" s="66"/>
      <c r="N54" s="66"/>
      <c r="O54" s="66"/>
      <c r="P54" s="67">
        <v>227</v>
      </c>
      <c r="Q54" s="67"/>
      <c r="R54" s="67"/>
      <c r="S54" s="67"/>
      <c r="T54" s="67"/>
      <c r="U54" s="67"/>
      <c r="V54" s="67"/>
    </row>
    <row r="55" spans="1:22" x14ac:dyDescent="0.25">
      <c r="A55" s="66" t="s">
        <v>24</v>
      </c>
      <c r="B55" s="66"/>
      <c r="C55" s="66"/>
      <c r="D55" s="66"/>
      <c r="E55" s="67">
        <v>90</v>
      </c>
      <c r="F55" s="67"/>
      <c r="G55" s="67"/>
      <c r="H55" s="67"/>
      <c r="I55" s="67"/>
      <c r="J55" s="67"/>
      <c r="K55" s="67"/>
      <c r="L55" s="66" t="s">
        <v>24</v>
      </c>
      <c r="M55" s="66"/>
      <c r="N55" s="66"/>
      <c r="O55" s="66"/>
      <c r="P55" s="67">
        <v>100</v>
      </c>
      <c r="Q55" s="67"/>
      <c r="R55" s="67"/>
      <c r="S55" s="67"/>
      <c r="T55" s="67"/>
      <c r="U55" s="67"/>
      <c r="V55" s="67"/>
    </row>
    <row r="56" spans="1:22" x14ac:dyDescent="0.25">
      <c r="A56" s="110" t="s">
        <v>19</v>
      </c>
      <c r="B56" s="110"/>
      <c r="C56" s="110"/>
      <c r="D56" s="110"/>
      <c r="E56" s="110"/>
      <c r="F56" s="105" t="s">
        <v>20</v>
      </c>
      <c r="G56" s="105"/>
      <c r="H56" s="105"/>
      <c r="I56" s="105"/>
      <c r="J56" s="105"/>
      <c r="K56" s="105"/>
      <c r="L56" s="110" t="s">
        <v>19</v>
      </c>
      <c r="M56" s="110"/>
      <c r="N56" s="110"/>
      <c r="O56" s="110"/>
      <c r="P56" s="110"/>
      <c r="Q56" s="105" t="s">
        <v>20</v>
      </c>
      <c r="R56" s="105"/>
      <c r="S56" s="105"/>
      <c r="T56" s="105"/>
      <c r="U56" s="105"/>
      <c r="V56" s="105"/>
    </row>
    <row r="57" spans="1:22" x14ac:dyDescent="0.25">
      <c r="A57" s="110"/>
      <c r="B57" s="110"/>
      <c r="C57" s="110"/>
      <c r="D57" s="110"/>
      <c r="E57" s="110"/>
      <c r="F57" s="105" t="s">
        <v>21</v>
      </c>
      <c r="G57" s="105"/>
      <c r="H57" s="105"/>
      <c r="I57" s="105" t="s">
        <v>22</v>
      </c>
      <c r="J57" s="105"/>
      <c r="K57" s="105"/>
      <c r="L57" s="110"/>
      <c r="M57" s="110"/>
      <c r="N57" s="110"/>
      <c r="O57" s="110"/>
      <c r="P57" s="110"/>
      <c r="Q57" s="105" t="s">
        <v>21</v>
      </c>
      <c r="R57" s="105"/>
      <c r="S57" s="105"/>
      <c r="T57" s="105" t="s">
        <v>22</v>
      </c>
      <c r="U57" s="105"/>
      <c r="V57" s="105"/>
    </row>
    <row r="58" spans="1:22" x14ac:dyDescent="0.25">
      <c r="A58" s="280" t="s">
        <v>131</v>
      </c>
      <c r="B58" s="280"/>
      <c r="C58" s="280"/>
      <c r="D58" s="280"/>
      <c r="E58" s="280"/>
      <c r="F58" s="281">
        <v>93</v>
      </c>
      <c r="G58" s="282"/>
      <c r="H58" s="283"/>
      <c r="I58" s="281">
        <v>60.4</v>
      </c>
      <c r="J58" s="282"/>
      <c r="K58" s="283"/>
      <c r="L58" s="280" t="s">
        <v>131</v>
      </c>
      <c r="M58" s="280"/>
      <c r="N58" s="280"/>
      <c r="O58" s="280"/>
      <c r="P58" s="280"/>
      <c r="Q58" s="281">
        <f>F58*100/90</f>
        <v>103.33333333333333</v>
      </c>
      <c r="R58" s="282"/>
      <c r="S58" s="283"/>
      <c r="T58" s="281">
        <f>I58*100/90</f>
        <v>67.111111111111114</v>
      </c>
      <c r="U58" s="282"/>
      <c r="V58" s="283"/>
    </row>
    <row r="59" spans="1:22" x14ac:dyDescent="0.25">
      <c r="A59" s="109" t="s">
        <v>134</v>
      </c>
      <c r="B59" s="109"/>
      <c r="C59" s="109"/>
      <c r="D59" s="109"/>
      <c r="E59" s="109"/>
      <c r="F59" s="81">
        <v>24.7</v>
      </c>
      <c r="G59" s="83"/>
      <c r="H59" s="82"/>
      <c r="I59" s="81">
        <v>18</v>
      </c>
      <c r="J59" s="83"/>
      <c r="K59" s="82"/>
      <c r="L59" s="109" t="s">
        <v>134</v>
      </c>
      <c r="M59" s="109"/>
      <c r="N59" s="109"/>
      <c r="O59" s="109"/>
      <c r="P59" s="109"/>
      <c r="Q59" s="111">
        <f t="shared" ref="Q59:Q65" si="6">F59*100/90</f>
        <v>27.444444444444443</v>
      </c>
      <c r="R59" s="113"/>
      <c r="S59" s="112"/>
      <c r="T59" s="111">
        <f t="shared" ref="T59:T67" si="7">I59*100/90</f>
        <v>20</v>
      </c>
      <c r="U59" s="113"/>
      <c r="V59" s="112"/>
    </row>
    <row r="60" spans="1:22" x14ac:dyDescent="0.25">
      <c r="A60" s="109" t="s">
        <v>126</v>
      </c>
      <c r="B60" s="109"/>
      <c r="C60" s="109"/>
      <c r="D60" s="109"/>
      <c r="E60" s="109"/>
      <c r="F60" s="81">
        <v>7.2</v>
      </c>
      <c r="G60" s="83"/>
      <c r="H60" s="82"/>
      <c r="I60" s="81">
        <v>7.2</v>
      </c>
      <c r="J60" s="83"/>
      <c r="K60" s="82"/>
      <c r="L60" s="109" t="s">
        <v>126</v>
      </c>
      <c r="M60" s="109"/>
      <c r="N60" s="109"/>
      <c r="O60" s="109"/>
      <c r="P60" s="109"/>
      <c r="Q60" s="111">
        <f t="shared" si="6"/>
        <v>8</v>
      </c>
      <c r="R60" s="113"/>
      <c r="S60" s="112"/>
      <c r="T60" s="111">
        <f t="shared" si="7"/>
        <v>8</v>
      </c>
      <c r="U60" s="113"/>
      <c r="V60" s="112"/>
    </row>
    <row r="61" spans="1:22" x14ac:dyDescent="0.25">
      <c r="A61" s="109" t="s">
        <v>69</v>
      </c>
      <c r="B61" s="109"/>
      <c r="C61" s="109"/>
      <c r="D61" s="109"/>
      <c r="E61" s="109"/>
      <c r="F61" s="81">
        <v>8.6999999999999993</v>
      </c>
      <c r="G61" s="83"/>
      <c r="H61" s="82"/>
      <c r="I61" s="81">
        <v>7.2</v>
      </c>
      <c r="J61" s="83"/>
      <c r="K61" s="82"/>
      <c r="L61" s="109" t="s">
        <v>69</v>
      </c>
      <c r="M61" s="109"/>
      <c r="N61" s="109"/>
      <c r="O61" s="109"/>
      <c r="P61" s="109"/>
      <c r="Q61" s="111">
        <f t="shared" si="6"/>
        <v>9.6666666666666661</v>
      </c>
      <c r="R61" s="113"/>
      <c r="S61" s="112"/>
      <c r="T61" s="111">
        <f t="shared" si="7"/>
        <v>8</v>
      </c>
      <c r="U61" s="113"/>
      <c r="V61" s="112"/>
    </row>
    <row r="62" spans="1:22" x14ac:dyDescent="0.25">
      <c r="A62" s="109" t="s">
        <v>128</v>
      </c>
      <c r="B62" s="109"/>
      <c r="C62" s="109"/>
      <c r="D62" s="109"/>
      <c r="E62" s="109"/>
      <c r="F62" s="91">
        <v>0.22</v>
      </c>
      <c r="G62" s="92"/>
      <c r="H62" s="93"/>
      <c r="I62" s="81">
        <v>10.3</v>
      </c>
      <c r="J62" s="83"/>
      <c r="K62" s="82"/>
      <c r="L62" s="109" t="s">
        <v>128</v>
      </c>
      <c r="M62" s="109"/>
      <c r="N62" s="109"/>
      <c r="O62" s="109"/>
      <c r="P62" s="109"/>
      <c r="Q62" s="111">
        <f t="shared" si="6"/>
        <v>0.24444444444444444</v>
      </c>
      <c r="R62" s="113"/>
      <c r="S62" s="112"/>
      <c r="T62" s="111">
        <f t="shared" si="7"/>
        <v>11.444444444444445</v>
      </c>
      <c r="U62" s="113"/>
      <c r="V62" s="112"/>
    </row>
    <row r="63" spans="1:22" x14ac:dyDescent="0.25">
      <c r="A63" s="109" t="s">
        <v>791</v>
      </c>
      <c r="B63" s="109"/>
      <c r="C63" s="109"/>
      <c r="D63" s="109"/>
      <c r="E63" s="109"/>
      <c r="F63" s="81">
        <v>9</v>
      </c>
      <c r="G63" s="83"/>
      <c r="H63" s="82"/>
      <c r="I63" s="81">
        <v>9</v>
      </c>
      <c r="J63" s="83"/>
      <c r="K63" s="82"/>
      <c r="L63" s="109" t="s">
        <v>791</v>
      </c>
      <c r="M63" s="109"/>
      <c r="N63" s="109"/>
      <c r="O63" s="109"/>
      <c r="P63" s="109"/>
      <c r="Q63" s="111">
        <f t="shared" si="6"/>
        <v>10</v>
      </c>
      <c r="R63" s="113"/>
      <c r="S63" s="112"/>
      <c r="T63" s="111">
        <f t="shared" si="7"/>
        <v>10</v>
      </c>
      <c r="U63" s="113"/>
      <c r="V63" s="112"/>
    </row>
    <row r="64" spans="1:22" x14ac:dyDescent="0.25">
      <c r="A64" s="109" t="s">
        <v>56</v>
      </c>
      <c r="B64" s="109"/>
      <c r="C64" s="109"/>
      <c r="D64" s="109"/>
      <c r="E64" s="109"/>
      <c r="F64" s="81"/>
      <c r="G64" s="83"/>
      <c r="H64" s="82"/>
      <c r="I64" s="81">
        <v>108</v>
      </c>
      <c r="J64" s="83"/>
      <c r="K64" s="82"/>
      <c r="L64" s="109" t="s">
        <v>56</v>
      </c>
      <c r="M64" s="109"/>
      <c r="N64" s="109"/>
      <c r="O64" s="109"/>
      <c r="P64" s="109"/>
      <c r="Q64" s="111">
        <f t="shared" si="6"/>
        <v>0</v>
      </c>
      <c r="R64" s="113"/>
      <c r="S64" s="112"/>
      <c r="T64" s="111">
        <f t="shared" si="7"/>
        <v>120</v>
      </c>
      <c r="U64" s="113"/>
      <c r="V64" s="112"/>
    </row>
    <row r="65" spans="1:22" x14ac:dyDescent="0.25">
      <c r="A65" s="109" t="s">
        <v>132</v>
      </c>
      <c r="B65" s="109"/>
      <c r="C65" s="109"/>
      <c r="D65" s="109"/>
      <c r="E65" s="109"/>
      <c r="F65" s="81">
        <v>1.9</v>
      </c>
      <c r="G65" s="83"/>
      <c r="H65" s="82"/>
      <c r="I65" s="81">
        <v>1.9</v>
      </c>
      <c r="J65" s="83"/>
      <c r="K65" s="82"/>
      <c r="L65" s="109" t="s">
        <v>132</v>
      </c>
      <c r="M65" s="109"/>
      <c r="N65" s="109"/>
      <c r="O65" s="109"/>
      <c r="P65" s="109"/>
      <c r="Q65" s="111">
        <f t="shared" si="6"/>
        <v>2.1111111111111112</v>
      </c>
      <c r="R65" s="113"/>
      <c r="S65" s="112"/>
      <c r="T65" s="111">
        <f t="shared" si="7"/>
        <v>2.1111111111111112</v>
      </c>
      <c r="U65" s="113"/>
      <c r="V65" s="112"/>
    </row>
    <row r="66" spans="1:22" x14ac:dyDescent="0.25">
      <c r="A66" s="109" t="s">
        <v>133</v>
      </c>
      <c r="B66" s="109"/>
      <c r="C66" s="109"/>
      <c r="D66" s="109"/>
      <c r="E66" s="109"/>
      <c r="F66" s="81"/>
      <c r="G66" s="83"/>
      <c r="H66" s="82"/>
      <c r="I66" s="81">
        <v>90</v>
      </c>
      <c r="J66" s="83"/>
      <c r="K66" s="82"/>
      <c r="L66" s="109" t="s">
        <v>133</v>
      </c>
      <c r="M66" s="109"/>
      <c r="N66" s="109"/>
      <c r="O66" s="109"/>
      <c r="P66" s="109"/>
      <c r="Q66" s="111"/>
      <c r="R66" s="113"/>
      <c r="S66" s="112"/>
      <c r="T66" s="111">
        <f t="shared" si="7"/>
        <v>100</v>
      </c>
      <c r="U66" s="113"/>
      <c r="V66" s="112"/>
    </row>
    <row r="67" spans="1:22" x14ac:dyDescent="0.25">
      <c r="A67" s="109" t="s">
        <v>25</v>
      </c>
      <c r="B67" s="109"/>
      <c r="C67" s="109"/>
      <c r="D67" s="109"/>
      <c r="E67" s="109"/>
      <c r="F67" s="81"/>
      <c r="G67" s="83"/>
      <c r="H67" s="82"/>
      <c r="I67" s="81">
        <v>90</v>
      </c>
      <c r="J67" s="83"/>
      <c r="K67" s="82"/>
      <c r="L67" s="109" t="s">
        <v>25</v>
      </c>
      <c r="M67" s="109"/>
      <c r="N67" s="109"/>
      <c r="O67" s="109"/>
      <c r="P67" s="109"/>
      <c r="Q67" s="111"/>
      <c r="R67" s="113"/>
      <c r="S67" s="112"/>
      <c r="T67" s="111">
        <f t="shared" si="7"/>
        <v>100</v>
      </c>
      <c r="U67" s="113"/>
      <c r="V67" s="112"/>
    </row>
    <row r="68" spans="1:22" x14ac:dyDescent="0.25">
      <c r="A68" s="68" t="s">
        <v>31</v>
      </c>
      <c r="B68" s="68"/>
      <c r="C68" s="68"/>
      <c r="D68" s="68"/>
      <c r="E68" s="68"/>
      <c r="F68" s="68"/>
      <c r="G68" s="68"/>
      <c r="H68" s="68"/>
      <c r="I68" s="84"/>
      <c r="J68" s="84"/>
      <c r="K68" s="84"/>
      <c r="L68" s="68" t="s">
        <v>31</v>
      </c>
      <c r="M68" s="68"/>
      <c r="N68" s="68"/>
      <c r="O68" s="68"/>
      <c r="P68" s="68"/>
      <c r="Q68" s="68"/>
      <c r="R68" s="68"/>
      <c r="S68" s="68"/>
      <c r="T68" s="84"/>
      <c r="U68" s="84"/>
      <c r="V68" s="84"/>
    </row>
    <row r="69" spans="1:22" ht="15" customHeight="1" x14ac:dyDescent="0.25">
      <c r="A69" s="105" t="s">
        <v>26</v>
      </c>
      <c r="B69" s="105"/>
      <c r="C69" s="105"/>
      <c r="D69" s="105"/>
      <c r="E69" s="105"/>
      <c r="F69" s="105"/>
      <c r="G69" s="106" t="s">
        <v>30</v>
      </c>
      <c r="H69" s="106"/>
      <c r="I69" s="75" t="s">
        <v>9</v>
      </c>
      <c r="J69" s="76"/>
      <c r="K69" s="77"/>
      <c r="L69" s="105" t="s">
        <v>26</v>
      </c>
      <c r="M69" s="105"/>
      <c r="N69" s="105"/>
      <c r="O69" s="105"/>
      <c r="P69" s="105"/>
      <c r="Q69" s="105"/>
      <c r="R69" s="106" t="s">
        <v>30</v>
      </c>
      <c r="S69" s="106"/>
      <c r="T69" s="75" t="s">
        <v>9</v>
      </c>
      <c r="U69" s="76"/>
      <c r="V69" s="77"/>
    </row>
    <row r="70" spans="1:22" x14ac:dyDescent="0.25">
      <c r="A70" s="105" t="s">
        <v>27</v>
      </c>
      <c r="B70" s="105"/>
      <c r="C70" s="105" t="s">
        <v>28</v>
      </c>
      <c r="D70" s="105"/>
      <c r="E70" s="105" t="s">
        <v>29</v>
      </c>
      <c r="F70" s="105"/>
      <c r="G70" s="106"/>
      <c r="H70" s="106"/>
      <c r="I70" s="78"/>
      <c r="J70" s="79"/>
      <c r="K70" s="80"/>
      <c r="L70" s="105" t="s">
        <v>27</v>
      </c>
      <c r="M70" s="105"/>
      <c r="N70" s="105" t="s">
        <v>28</v>
      </c>
      <c r="O70" s="105"/>
      <c r="P70" s="105" t="s">
        <v>29</v>
      </c>
      <c r="Q70" s="105"/>
      <c r="R70" s="106"/>
      <c r="S70" s="106"/>
      <c r="T70" s="78"/>
      <c r="U70" s="79"/>
      <c r="V70" s="80"/>
    </row>
    <row r="71" spans="1:22" x14ac:dyDescent="0.25">
      <c r="A71" s="107">
        <v>10.9</v>
      </c>
      <c r="B71" s="107"/>
      <c r="C71" s="107">
        <v>8.8000000000000007</v>
      </c>
      <c r="D71" s="107"/>
      <c r="E71" s="107">
        <v>7</v>
      </c>
      <c r="F71" s="107"/>
      <c r="G71" s="107">
        <v>151.30000000000001</v>
      </c>
      <c r="H71" s="107"/>
      <c r="I71" s="107">
        <v>0.9</v>
      </c>
      <c r="J71" s="81"/>
      <c r="K71" s="5"/>
      <c r="L71" s="107">
        <f>A71*100/90</f>
        <v>12.111111111111111</v>
      </c>
      <c r="M71" s="107"/>
      <c r="N71" s="107">
        <f t="shared" ref="N71" si="8">C71*100/90</f>
        <v>9.7777777777777786</v>
      </c>
      <c r="O71" s="107"/>
      <c r="P71" s="107">
        <f t="shared" ref="P71" si="9">E71*100/90</f>
        <v>7.7777777777777777</v>
      </c>
      <c r="Q71" s="107"/>
      <c r="R71" s="107">
        <f t="shared" ref="R71" si="10">G71*100/90</f>
        <v>168.11111111111114</v>
      </c>
      <c r="S71" s="107"/>
      <c r="T71" s="107">
        <f t="shared" ref="T71" si="11">I71*100/90</f>
        <v>1</v>
      </c>
      <c r="U71" s="81"/>
      <c r="V71" s="5"/>
    </row>
    <row r="72" spans="1:22" x14ac:dyDescent="0.25">
      <c r="A72" s="84" t="s">
        <v>32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 t="s">
        <v>32</v>
      </c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1:22" ht="92.25" customHeight="1" x14ac:dyDescent="0.25">
      <c r="A73" s="293" t="s">
        <v>138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293" t="s">
        <v>138</v>
      </c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x14ac:dyDescent="0.25">
      <c r="A74" s="67" t="s">
        <v>10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 t="s">
        <v>10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ht="19.5" customHeight="1" x14ac:dyDescent="0.25">
      <c r="A75" s="63" t="s">
        <v>146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 t="s">
        <v>146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x14ac:dyDescent="0.25">
      <c r="A76" s="67" t="s">
        <v>11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 t="s">
        <v>11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1:22" ht="63.75" customHeight="1" x14ac:dyDescent="0.25">
      <c r="A77" s="63" t="s">
        <v>135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 t="s">
        <v>135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x14ac:dyDescent="0.25">
      <c r="A78" s="64"/>
      <c r="B78" s="64"/>
      <c r="C78" s="64"/>
      <c r="D78" s="64"/>
      <c r="E78" s="7"/>
      <c r="F78" s="7"/>
      <c r="G78" s="7"/>
      <c r="H78" s="7"/>
      <c r="I78" s="7"/>
      <c r="J78" s="7"/>
      <c r="K78" s="7"/>
      <c r="L78" s="64"/>
      <c r="M78" s="64"/>
      <c r="N78" s="64"/>
      <c r="O78" s="64"/>
      <c r="P78" s="7"/>
      <c r="Q78" s="7"/>
      <c r="R78" s="7"/>
      <c r="S78" s="7"/>
      <c r="T78" s="7"/>
      <c r="U78" s="7"/>
      <c r="V78" s="7"/>
    </row>
    <row r="79" spans="1:2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x14ac:dyDescent="0.25">
      <c r="A80" s="65"/>
      <c r="B80" s="65"/>
      <c r="C80" s="65"/>
      <c r="D80" s="8"/>
      <c r="E80" s="65"/>
      <c r="F80" s="65"/>
      <c r="G80" s="65"/>
      <c r="H80" s="8"/>
      <c r="I80" s="65"/>
      <c r="J80" s="65"/>
      <c r="K80" s="65"/>
      <c r="L80" s="65"/>
      <c r="M80" s="65"/>
      <c r="N80" s="65"/>
      <c r="O80" s="8"/>
      <c r="P80" s="65"/>
      <c r="Q80" s="65"/>
      <c r="R80" s="65"/>
      <c r="S80" s="8"/>
      <c r="T80" s="65"/>
      <c r="U80" s="65"/>
      <c r="V80" s="65"/>
    </row>
    <row r="81" spans="1:22" x14ac:dyDescent="0.25">
      <c r="A81" s="66"/>
      <c r="B81" s="66"/>
      <c r="C81" s="66"/>
      <c r="D81" s="66"/>
      <c r="L81" s="66"/>
      <c r="M81" s="66"/>
      <c r="N81" s="66"/>
      <c r="O81" s="66"/>
    </row>
    <row r="82" spans="1:22" x14ac:dyDescent="0.25">
      <c r="A82" s="67" t="s">
        <v>391</v>
      </c>
      <c r="B82" s="67"/>
      <c r="C82" s="67"/>
      <c r="D82" s="67"/>
      <c r="E82" s="67"/>
      <c r="F82" s="67"/>
      <c r="G82" s="4"/>
      <c r="H82" s="4"/>
      <c r="I82" s="2"/>
      <c r="J82" s="67" t="s">
        <v>38</v>
      </c>
      <c r="K82" s="67"/>
      <c r="L82" s="67" t="s">
        <v>391</v>
      </c>
      <c r="M82" s="67"/>
      <c r="N82" s="67"/>
      <c r="O82" s="67"/>
      <c r="P82" s="67"/>
      <c r="Q82" s="67"/>
      <c r="R82" s="4"/>
      <c r="S82" s="4"/>
      <c r="T82" s="2"/>
      <c r="U82" s="67" t="s">
        <v>38</v>
      </c>
      <c r="V82" s="67"/>
    </row>
    <row r="83" spans="1:22" ht="12.75" customHeight="1" x14ac:dyDescent="0.25">
      <c r="A83" s="6"/>
      <c r="G83" s="1"/>
      <c r="H83" s="103"/>
      <c r="I83" s="103"/>
      <c r="J83" s="103" t="s">
        <v>0</v>
      </c>
      <c r="K83" s="103"/>
      <c r="L83" s="9"/>
      <c r="R83" s="1"/>
      <c r="S83" s="103"/>
      <c r="T83" s="103"/>
      <c r="U83" s="103" t="s">
        <v>0</v>
      </c>
      <c r="V83" s="103"/>
    </row>
    <row r="84" spans="1:22" ht="12.75" customHeight="1" x14ac:dyDescent="0.25">
      <c r="H84" s="103"/>
      <c r="I84" s="103"/>
      <c r="J84" s="103" t="s">
        <v>632</v>
      </c>
      <c r="K84" s="103"/>
      <c r="S84" s="103"/>
      <c r="T84" s="103"/>
      <c r="U84" s="103" t="s">
        <v>632</v>
      </c>
      <c r="V84" s="103"/>
    </row>
    <row r="85" spans="1:22" ht="17.25" customHeight="1" x14ac:dyDescent="0.25">
      <c r="G85" s="3"/>
      <c r="H85" s="104" t="s">
        <v>633</v>
      </c>
      <c r="I85" s="104"/>
      <c r="J85" s="104"/>
      <c r="K85" s="104"/>
      <c r="R85" s="3"/>
      <c r="S85" s="104" t="s">
        <v>633</v>
      </c>
      <c r="T85" s="104"/>
      <c r="U85" s="104"/>
      <c r="V85" s="104"/>
    </row>
    <row r="86" spans="1:22" ht="21.75" customHeight="1" x14ac:dyDescent="0.25">
      <c r="G86" s="3"/>
      <c r="H86" s="94" t="s">
        <v>1</v>
      </c>
      <c r="I86" s="94"/>
      <c r="J86" s="94"/>
      <c r="K86" s="94"/>
      <c r="R86" s="3"/>
      <c r="S86" s="94" t="s">
        <v>1</v>
      </c>
      <c r="T86" s="94"/>
      <c r="U86" s="94"/>
      <c r="V86" s="94"/>
    </row>
    <row r="87" spans="1:22" ht="19.5" customHeight="1" x14ac:dyDescent="0.25">
      <c r="G87" s="3"/>
      <c r="H87" s="94" t="s">
        <v>2</v>
      </c>
      <c r="I87" s="94"/>
      <c r="J87" s="94"/>
      <c r="K87" s="94"/>
      <c r="R87" s="3"/>
      <c r="S87" s="94" t="s">
        <v>2</v>
      </c>
      <c r="T87" s="94"/>
      <c r="U87" s="94"/>
      <c r="V87" s="94"/>
    </row>
    <row r="88" spans="1:22" ht="21" customHeight="1" x14ac:dyDescent="0.25">
      <c r="G88" s="3"/>
      <c r="H88" s="94" t="s">
        <v>3</v>
      </c>
      <c r="I88" s="94"/>
      <c r="J88" s="94"/>
      <c r="K88" s="94"/>
      <c r="R88" s="3"/>
      <c r="S88" s="94" t="s">
        <v>3</v>
      </c>
      <c r="T88" s="94"/>
      <c r="U88" s="94"/>
      <c r="V88" s="94"/>
    </row>
    <row r="89" spans="1:22" x14ac:dyDescent="0.25">
      <c r="H89" s="95" t="s">
        <v>36</v>
      </c>
      <c r="I89" s="95"/>
      <c r="J89" s="95"/>
      <c r="K89" s="95"/>
      <c r="S89" s="95" t="s">
        <v>36</v>
      </c>
      <c r="T89" s="95"/>
      <c r="U89" s="95"/>
      <c r="V89" s="95"/>
    </row>
    <row r="90" spans="1:22" ht="4.5" customHeight="1" x14ac:dyDescent="0.25"/>
    <row r="91" spans="1:22" x14ac:dyDescent="0.25">
      <c r="C91" s="98" t="s">
        <v>406</v>
      </c>
      <c r="D91" s="98"/>
      <c r="E91" s="98"/>
      <c r="F91" s="98"/>
      <c r="G91" s="98"/>
      <c r="H91" s="98"/>
      <c r="I91" s="98"/>
      <c r="N91" s="98" t="s">
        <v>446</v>
      </c>
      <c r="O91" s="98"/>
      <c r="P91" s="98"/>
      <c r="Q91" s="98"/>
      <c r="R91" s="98"/>
      <c r="S91" s="98"/>
      <c r="T91" s="98"/>
    </row>
    <row r="92" spans="1:22" ht="5.25" customHeight="1" x14ac:dyDescent="0.25"/>
    <row r="93" spans="1:22" x14ac:dyDescent="0.25">
      <c r="A93" s="66" t="s">
        <v>16</v>
      </c>
      <c r="B93" s="66"/>
      <c r="C93" s="66"/>
      <c r="D93" s="66"/>
      <c r="E93" s="98" t="s">
        <v>405</v>
      </c>
      <c r="F93" s="98"/>
      <c r="G93" s="98"/>
      <c r="H93" s="98"/>
      <c r="I93" s="98"/>
      <c r="J93" s="98"/>
      <c r="K93" s="98"/>
      <c r="L93" s="66" t="s">
        <v>16</v>
      </c>
      <c r="M93" s="66"/>
      <c r="N93" s="66"/>
      <c r="O93" s="66"/>
      <c r="P93" s="98" t="s">
        <v>405</v>
      </c>
      <c r="Q93" s="98"/>
      <c r="R93" s="98"/>
      <c r="S93" s="98"/>
      <c r="T93" s="98"/>
      <c r="U93" s="98"/>
      <c r="V93" s="98"/>
    </row>
    <row r="94" spans="1:22" ht="28.5" customHeight="1" x14ac:dyDescent="0.25">
      <c r="A94" s="99" t="s">
        <v>17</v>
      </c>
      <c r="B94" s="99"/>
      <c r="C94" s="99"/>
      <c r="D94" s="99"/>
      <c r="E94" s="100" t="s">
        <v>426</v>
      </c>
      <c r="F94" s="100"/>
      <c r="G94" s="100"/>
      <c r="H94" s="100"/>
      <c r="I94" s="100"/>
      <c r="J94" s="100"/>
      <c r="K94" s="100"/>
      <c r="L94" s="99" t="s">
        <v>17</v>
      </c>
      <c r="M94" s="99"/>
      <c r="N94" s="99"/>
      <c r="O94" s="99"/>
      <c r="P94" s="100" t="s">
        <v>426</v>
      </c>
      <c r="Q94" s="100"/>
      <c r="R94" s="100"/>
      <c r="S94" s="100"/>
      <c r="T94" s="100"/>
      <c r="U94" s="100"/>
      <c r="V94" s="100"/>
    </row>
    <row r="95" spans="1:22" x14ac:dyDescent="0.25">
      <c r="A95" s="66" t="s">
        <v>18</v>
      </c>
      <c r="B95" s="66"/>
      <c r="C95" s="66"/>
      <c r="D95" s="66"/>
      <c r="E95" s="67" t="s">
        <v>412</v>
      </c>
      <c r="F95" s="67"/>
      <c r="G95" s="67"/>
      <c r="H95" s="67"/>
      <c r="I95" s="67"/>
      <c r="J95" s="67"/>
      <c r="K95" s="67"/>
      <c r="L95" s="66" t="s">
        <v>18</v>
      </c>
      <c r="M95" s="66"/>
      <c r="N95" s="66"/>
      <c r="O95" s="66"/>
      <c r="P95" s="67" t="s">
        <v>412</v>
      </c>
      <c r="Q95" s="67"/>
      <c r="R95" s="67"/>
      <c r="S95" s="67"/>
      <c r="T95" s="67"/>
      <c r="U95" s="67"/>
      <c r="V95" s="67"/>
    </row>
    <row r="96" spans="1:22" x14ac:dyDescent="0.25">
      <c r="A96" s="66" t="s">
        <v>24</v>
      </c>
      <c r="B96" s="66"/>
      <c r="C96" s="66"/>
      <c r="D96" s="66"/>
      <c r="E96" s="67" t="s">
        <v>407</v>
      </c>
      <c r="F96" s="67"/>
      <c r="G96" s="67"/>
      <c r="H96" s="67"/>
      <c r="I96" s="67"/>
      <c r="J96" s="67"/>
      <c r="K96" s="67"/>
      <c r="L96" s="66" t="s">
        <v>24</v>
      </c>
      <c r="M96" s="66"/>
      <c r="N96" s="66"/>
      <c r="O96" s="66"/>
      <c r="P96" s="67" t="s">
        <v>602</v>
      </c>
      <c r="Q96" s="67"/>
      <c r="R96" s="67"/>
      <c r="S96" s="67"/>
      <c r="T96" s="67"/>
      <c r="U96" s="67"/>
      <c r="V96" s="67"/>
    </row>
    <row r="97" spans="1:22" x14ac:dyDescent="0.25">
      <c r="A97" s="110" t="s">
        <v>19</v>
      </c>
      <c r="B97" s="110"/>
      <c r="C97" s="110"/>
      <c r="D97" s="110"/>
      <c r="E97" s="110"/>
      <c r="F97" s="105" t="s">
        <v>20</v>
      </c>
      <c r="G97" s="105"/>
      <c r="H97" s="105"/>
      <c r="I97" s="105"/>
      <c r="J97" s="105"/>
      <c r="K97" s="105"/>
      <c r="L97" s="110" t="s">
        <v>19</v>
      </c>
      <c r="M97" s="110"/>
      <c r="N97" s="110"/>
      <c r="O97" s="110"/>
      <c r="P97" s="110"/>
      <c r="Q97" s="105" t="s">
        <v>20</v>
      </c>
      <c r="R97" s="105"/>
      <c r="S97" s="105"/>
      <c r="T97" s="105"/>
      <c r="U97" s="105"/>
      <c r="V97" s="105"/>
    </row>
    <row r="98" spans="1:22" x14ac:dyDescent="0.25">
      <c r="A98" s="110"/>
      <c r="B98" s="110"/>
      <c r="C98" s="110"/>
      <c r="D98" s="110"/>
      <c r="E98" s="110"/>
      <c r="F98" s="105" t="s">
        <v>21</v>
      </c>
      <c r="G98" s="105"/>
      <c r="H98" s="105"/>
      <c r="I98" s="105" t="s">
        <v>22</v>
      </c>
      <c r="J98" s="105"/>
      <c r="K98" s="105"/>
      <c r="L98" s="110"/>
      <c r="M98" s="110"/>
      <c r="N98" s="110"/>
      <c r="O98" s="110"/>
      <c r="P98" s="110"/>
      <c r="Q98" s="105" t="s">
        <v>21</v>
      </c>
      <c r="R98" s="105"/>
      <c r="S98" s="105"/>
      <c r="T98" s="105" t="s">
        <v>22</v>
      </c>
      <c r="U98" s="105"/>
      <c r="V98" s="105"/>
    </row>
    <row r="99" spans="1:22" ht="12.75" customHeight="1" x14ac:dyDescent="0.25">
      <c r="A99" s="274" t="s">
        <v>131</v>
      </c>
      <c r="B99" s="274"/>
      <c r="C99" s="274"/>
      <c r="D99" s="274"/>
      <c r="E99" s="274"/>
      <c r="F99" s="275">
        <v>89</v>
      </c>
      <c r="G99" s="276"/>
      <c r="H99" s="277"/>
      <c r="I99" s="275">
        <v>57.8</v>
      </c>
      <c r="J99" s="276"/>
      <c r="K99" s="277"/>
      <c r="L99" s="274" t="s">
        <v>131</v>
      </c>
      <c r="M99" s="274"/>
      <c r="N99" s="274"/>
      <c r="O99" s="274"/>
      <c r="P99" s="274"/>
      <c r="Q99" s="275">
        <f>F99*100/90</f>
        <v>98.888888888888886</v>
      </c>
      <c r="R99" s="276"/>
      <c r="S99" s="277"/>
      <c r="T99" s="275">
        <f>I99*100/90</f>
        <v>64.222222222222229</v>
      </c>
      <c r="U99" s="276"/>
      <c r="V99" s="277"/>
    </row>
    <row r="100" spans="1:22" ht="12.75" customHeight="1" x14ac:dyDescent="0.25">
      <c r="A100" s="180" t="s">
        <v>126</v>
      </c>
      <c r="B100" s="180"/>
      <c r="C100" s="180"/>
      <c r="D100" s="180"/>
      <c r="E100" s="180"/>
      <c r="F100" s="192">
        <v>11.9</v>
      </c>
      <c r="G100" s="194"/>
      <c r="H100" s="195"/>
      <c r="I100" s="192">
        <v>11.9</v>
      </c>
      <c r="J100" s="194"/>
      <c r="K100" s="195"/>
      <c r="L100" s="180" t="s">
        <v>126</v>
      </c>
      <c r="M100" s="180"/>
      <c r="N100" s="180"/>
      <c r="O100" s="180"/>
      <c r="P100" s="180"/>
      <c r="Q100" s="192">
        <f t="shared" ref="Q100:Q106" si="12">F100*100/90</f>
        <v>13.222222222222221</v>
      </c>
      <c r="R100" s="194"/>
      <c r="S100" s="195"/>
      <c r="T100" s="192">
        <f t="shared" ref="T100:T106" si="13">I100*100/90</f>
        <v>13.222222222222221</v>
      </c>
      <c r="U100" s="194"/>
      <c r="V100" s="195"/>
    </row>
    <row r="101" spans="1:22" ht="12.75" customHeight="1" x14ac:dyDescent="0.25">
      <c r="A101" s="274" t="s">
        <v>57</v>
      </c>
      <c r="B101" s="274"/>
      <c r="C101" s="274"/>
      <c r="D101" s="274"/>
      <c r="E101" s="274"/>
      <c r="F101" s="275">
        <v>22</v>
      </c>
      <c r="G101" s="276"/>
      <c r="H101" s="277"/>
      <c r="I101" s="275">
        <v>18</v>
      </c>
      <c r="J101" s="276"/>
      <c r="K101" s="277"/>
      <c r="L101" s="274" t="s">
        <v>57</v>
      </c>
      <c r="M101" s="274"/>
      <c r="N101" s="274"/>
      <c r="O101" s="274"/>
      <c r="P101" s="274"/>
      <c r="Q101" s="275">
        <f t="shared" si="12"/>
        <v>24.444444444444443</v>
      </c>
      <c r="R101" s="276"/>
      <c r="S101" s="277"/>
      <c r="T101" s="275">
        <f t="shared" si="13"/>
        <v>20</v>
      </c>
      <c r="U101" s="276"/>
      <c r="V101" s="277"/>
    </row>
    <row r="102" spans="1:22" ht="12.75" customHeight="1" x14ac:dyDescent="0.25">
      <c r="A102" s="180" t="s">
        <v>69</v>
      </c>
      <c r="B102" s="180"/>
      <c r="C102" s="180"/>
      <c r="D102" s="180"/>
      <c r="E102" s="180"/>
      <c r="F102" s="192">
        <v>14.2</v>
      </c>
      <c r="G102" s="194"/>
      <c r="H102" s="195"/>
      <c r="I102" s="192">
        <v>11.9</v>
      </c>
      <c r="J102" s="194"/>
      <c r="K102" s="195"/>
      <c r="L102" s="180" t="s">
        <v>69</v>
      </c>
      <c r="M102" s="180"/>
      <c r="N102" s="180"/>
      <c r="O102" s="180"/>
      <c r="P102" s="180"/>
      <c r="Q102" s="192">
        <f t="shared" si="12"/>
        <v>15.777777777777779</v>
      </c>
      <c r="R102" s="194"/>
      <c r="S102" s="195"/>
      <c r="T102" s="192">
        <f t="shared" si="13"/>
        <v>13.222222222222221</v>
      </c>
      <c r="U102" s="194"/>
      <c r="V102" s="195"/>
    </row>
    <row r="103" spans="1:22" ht="12.75" customHeight="1" x14ac:dyDescent="0.25">
      <c r="A103" s="180" t="s">
        <v>128</v>
      </c>
      <c r="B103" s="180"/>
      <c r="C103" s="180"/>
      <c r="D103" s="180"/>
      <c r="E103" s="180"/>
      <c r="F103" s="271">
        <v>0.11</v>
      </c>
      <c r="G103" s="272"/>
      <c r="H103" s="273"/>
      <c r="I103" s="192">
        <v>5.0999999999999996</v>
      </c>
      <c r="J103" s="194"/>
      <c r="K103" s="195"/>
      <c r="L103" s="180" t="s">
        <v>128</v>
      </c>
      <c r="M103" s="180"/>
      <c r="N103" s="180"/>
      <c r="O103" s="180"/>
      <c r="P103" s="180"/>
      <c r="Q103" s="192">
        <f t="shared" si="12"/>
        <v>0.12222222222222222</v>
      </c>
      <c r="R103" s="194"/>
      <c r="S103" s="195"/>
      <c r="T103" s="192">
        <f t="shared" si="13"/>
        <v>5.6666666666666661</v>
      </c>
      <c r="U103" s="194"/>
      <c r="V103" s="195"/>
    </row>
    <row r="104" spans="1:22" ht="12.75" customHeight="1" x14ac:dyDescent="0.25">
      <c r="A104" s="180" t="s">
        <v>50</v>
      </c>
      <c r="B104" s="180"/>
      <c r="C104" s="180"/>
      <c r="D104" s="180"/>
      <c r="E104" s="180"/>
      <c r="F104" s="192">
        <v>7.2</v>
      </c>
      <c r="G104" s="194"/>
      <c r="H104" s="195"/>
      <c r="I104" s="192">
        <v>7.2</v>
      </c>
      <c r="J104" s="194"/>
      <c r="K104" s="195"/>
      <c r="L104" s="180" t="s">
        <v>50</v>
      </c>
      <c r="M104" s="180"/>
      <c r="N104" s="180"/>
      <c r="O104" s="180"/>
      <c r="P104" s="180"/>
      <c r="Q104" s="192">
        <f t="shared" si="12"/>
        <v>8</v>
      </c>
      <c r="R104" s="194"/>
      <c r="S104" s="195"/>
      <c r="T104" s="192">
        <f t="shared" si="13"/>
        <v>8</v>
      </c>
      <c r="U104" s="194"/>
      <c r="V104" s="195"/>
    </row>
    <row r="105" spans="1:22" ht="12.75" customHeight="1" x14ac:dyDescent="0.25">
      <c r="A105" s="180" t="s">
        <v>56</v>
      </c>
      <c r="B105" s="180"/>
      <c r="C105" s="180"/>
      <c r="D105" s="180"/>
      <c r="E105" s="180"/>
      <c r="F105" s="192"/>
      <c r="G105" s="194"/>
      <c r="H105" s="195"/>
      <c r="I105" s="192">
        <v>106.7</v>
      </c>
      <c r="J105" s="194"/>
      <c r="K105" s="195"/>
      <c r="L105" s="180" t="s">
        <v>56</v>
      </c>
      <c r="M105" s="180"/>
      <c r="N105" s="180"/>
      <c r="O105" s="180"/>
      <c r="P105" s="180"/>
      <c r="Q105" s="192"/>
      <c r="R105" s="194"/>
      <c r="S105" s="195"/>
      <c r="T105" s="192">
        <f t="shared" si="13"/>
        <v>118.55555555555556</v>
      </c>
      <c r="U105" s="194"/>
      <c r="V105" s="195"/>
    </row>
    <row r="106" spans="1:22" ht="12.75" customHeight="1" x14ac:dyDescent="0.25">
      <c r="A106" s="180" t="s">
        <v>132</v>
      </c>
      <c r="B106" s="180"/>
      <c r="C106" s="180"/>
      <c r="D106" s="180"/>
      <c r="E106" s="180"/>
      <c r="F106" s="192">
        <v>6.4</v>
      </c>
      <c r="G106" s="194"/>
      <c r="H106" s="195"/>
      <c r="I106" s="192">
        <v>6.4</v>
      </c>
      <c r="J106" s="194"/>
      <c r="K106" s="195"/>
      <c r="L106" s="180" t="s">
        <v>132</v>
      </c>
      <c r="M106" s="180"/>
      <c r="N106" s="180"/>
      <c r="O106" s="180"/>
      <c r="P106" s="180"/>
      <c r="Q106" s="192">
        <f t="shared" si="12"/>
        <v>7.1111111111111107</v>
      </c>
      <c r="R106" s="194"/>
      <c r="S106" s="195"/>
      <c r="T106" s="192">
        <f t="shared" si="13"/>
        <v>7.1111111111111107</v>
      </c>
      <c r="U106" s="194"/>
      <c r="V106" s="195"/>
    </row>
    <row r="107" spans="1:22" ht="12.75" customHeight="1" x14ac:dyDescent="0.25">
      <c r="A107" s="270" t="s">
        <v>178</v>
      </c>
      <c r="B107" s="180"/>
      <c r="C107" s="180"/>
      <c r="D107" s="180"/>
      <c r="E107" s="180"/>
      <c r="F107" s="192"/>
      <c r="G107" s="194"/>
      <c r="H107" s="195"/>
      <c r="I107" s="192">
        <v>30</v>
      </c>
      <c r="J107" s="194"/>
      <c r="K107" s="195"/>
      <c r="L107" s="270" t="s">
        <v>178</v>
      </c>
      <c r="M107" s="180"/>
      <c r="N107" s="180"/>
      <c r="O107" s="180"/>
      <c r="P107" s="180"/>
      <c r="Q107" s="192"/>
      <c r="R107" s="194"/>
      <c r="S107" s="195"/>
      <c r="T107" s="192">
        <v>40</v>
      </c>
      <c r="U107" s="194"/>
      <c r="V107" s="195"/>
    </row>
    <row r="108" spans="1:22" ht="12.75" customHeight="1" x14ac:dyDescent="0.25">
      <c r="A108" s="180" t="s">
        <v>57</v>
      </c>
      <c r="B108" s="180"/>
      <c r="C108" s="180"/>
      <c r="D108" s="180"/>
      <c r="E108" s="180"/>
      <c r="F108" s="192">
        <v>15</v>
      </c>
      <c r="G108" s="194"/>
      <c r="H108" s="195"/>
      <c r="I108" s="192">
        <v>15</v>
      </c>
      <c r="J108" s="194"/>
      <c r="K108" s="195"/>
      <c r="L108" s="180" t="s">
        <v>57</v>
      </c>
      <c r="M108" s="180"/>
      <c r="N108" s="180"/>
      <c r="O108" s="180"/>
      <c r="P108" s="180"/>
      <c r="Q108" s="192">
        <f>F108*40/30</f>
        <v>20</v>
      </c>
      <c r="R108" s="194"/>
      <c r="S108" s="195"/>
      <c r="T108" s="192">
        <f>I108*40/30</f>
        <v>20</v>
      </c>
      <c r="U108" s="194"/>
      <c r="V108" s="195"/>
    </row>
    <row r="109" spans="1:22" ht="12.75" customHeight="1" x14ac:dyDescent="0.25">
      <c r="A109" s="180" t="s">
        <v>50</v>
      </c>
      <c r="B109" s="180"/>
      <c r="C109" s="180"/>
      <c r="D109" s="180"/>
      <c r="E109" s="180"/>
      <c r="F109" s="192">
        <v>1.5</v>
      </c>
      <c r="G109" s="194"/>
      <c r="H109" s="195"/>
      <c r="I109" s="192">
        <v>1.5</v>
      </c>
      <c r="J109" s="194"/>
      <c r="K109" s="195"/>
      <c r="L109" s="180" t="s">
        <v>50</v>
      </c>
      <c r="M109" s="180"/>
      <c r="N109" s="180"/>
      <c r="O109" s="180"/>
      <c r="P109" s="180"/>
      <c r="Q109" s="192">
        <f t="shared" ref="Q109:Q112" si="14">F109*40/30</f>
        <v>2</v>
      </c>
      <c r="R109" s="194"/>
      <c r="S109" s="195"/>
      <c r="T109" s="192">
        <f t="shared" ref="T109:T112" si="15">I109*40/30</f>
        <v>2</v>
      </c>
      <c r="U109" s="194"/>
      <c r="V109" s="195"/>
    </row>
    <row r="110" spans="1:22" ht="12.75" customHeight="1" x14ac:dyDescent="0.25">
      <c r="A110" s="180" t="s">
        <v>7</v>
      </c>
      <c r="B110" s="180"/>
      <c r="C110" s="180"/>
      <c r="D110" s="180"/>
      <c r="E110" s="180"/>
      <c r="F110" s="192">
        <v>1.5</v>
      </c>
      <c r="G110" s="194"/>
      <c r="H110" s="195"/>
      <c r="I110" s="192">
        <v>1.5</v>
      </c>
      <c r="J110" s="194"/>
      <c r="K110" s="195"/>
      <c r="L110" s="180" t="s">
        <v>7</v>
      </c>
      <c r="M110" s="180"/>
      <c r="N110" s="180"/>
      <c r="O110" s="180"/>
      <c r="P110" s="180"/>
      <c r="Q110" s="192">
        <f t="shared" si="14"/>
        <v>2</v>
      </c>
      <c r="R110" s="194"/>
      <c r="S110" s="195"/>
      <c r="T110" s="192">
        <f t="shared" si="15"/>
        <v>2</v>
      </c>
      <c r="U110" s="194"/>
      <c r="V110" s="195"/>
    </row>
    <row r="111" spans="1:22" ht="12.75" customHeight="1" x14ac:dyDescent="0.25">
      <c r="A111" s="180" t="s">
        <v>71</v>
      </c>
      <c r="B111" s="180"/>
      <c r="C111" s="180"/>
      <c r="D111" s="180"/>
      <c r="E111" s="180"/>
      <c r="F111" s="192">
        <v>2.5</v>
      </c>
      <c r="G111" s="194"/>
      <c r="H111" s="195"/>
      <c r="I111" s="192">
        <v>2.5</v>
      </c>
      <c r="J111" s="194"/>
      <c r="K111" s="195"/>
      <c r="L111" s="180" t="s">
        <v>71</v>
      </c>
      <c r="M111" s="180"/>
      <c r="N111" s="180"/>
      <c r="O111" s="180"/>
      <c r="P111" s="180"/>
      <c r="Q111" s="192">
        <f t="shared" si="14"/>
        <v>3.3333333333333335</v>
      </c>
      <c r="R111" s="194"/>
      <c r="S111" s="195"/>
      <c r="T111" s="192">
        <f t="shared" si="15"/>
        <v>3.3333333333333335</v>
      </c>
      <c r="U111" s="194"/>
      <c r="V111" s="195"/>
    </row>
    <row r="112" spans="1:22" ht="12.75" customHeight="1" x14ac:dyDescent="0.25">
      <c r="A112" s="180" t="s">
        <v>42</v>
      </c>
      <c r="B112" s="180"/>
      <c r="C112" s="180"/>
      <c r="D112" s="180"/>
      <c r="E112" s="180"/>
      <c r="F112" s="192">
        <v>0.5</v>
      </c>
      <c r="G112" s="194"/>
      <c r="H112" s="195"/>
      <c r="I112" s="192">
        <v>0.5</v>
      </c>
      <c r="J112" s="194"/>
      <c r="K112" s="195"/>
      <c r="L112" s="180" t="s">
        <v>42</v>
      </c>
      <c r="M112" s="180"/>
      <c r="N112" s="180"/>
      <c r="O112" s="180"/>
      <c r="P112" s="180"/>
      <c r="Q112" s="192">
        <f t="shared" si="14"/>
        <v>0.66666666666666663</v>
      </c>
      <c r="R112" s="194"/>
      <c r="S112" s="195"/>
      <c r="T112" s="192">
        <f t="shared" si="15"/>
        <v>0.66666666666666663</v>
      </c>
      <c r="U112" s="194"/>
      <c r="V112" s="195"/>
    </row>
    <row r="113" spans="1:22" ht="12.75" customHeight="1" x14ac:dyDescent="0.25">
      <c r="A113" s="180" t="s">
        <v>25</v>
      </c>
      <c r="B113" s="180"/>
      <c r="C113" s="180"/>
      <c r="D113" s="180"/>
      <c r="E113" s="180"/>
      <c r="F113" s="192"/>
      <c r="G113" s="194"/>
      <c r="H113" s="195"/>
      <c r="I113" s="267" t="s">
        <v>408</v>
      </c>
      <c r="J113" s="268"/>
      <c r="K113" s="269"/>
      <c r="L113" s="180" t="s">
        <v>25</v>
      </c>
      <c r="M113" s="180"/>
      <c r="N113" s="180"/>
      <c r="O113" s="180"/>
      <c r="P113" s="180"/>
      <c r="Q113" s="192"/>
      <c r="R113" s="194"/>
      <c r="S113" s="195"/>
      <c r="T113" s="267" t="s">
        <v>445</v>
      </c>
      <c r="U113" s="268"/>
      <c r="V113" s="269"/>
    </row>
    <row r="114" spans="1:22" x14ac:dyDescent="0.25">
      <c r="A114" s="68" t="s">
        <v>31</v>
      </c>
      <c r="B114" s="68"/>
      <c r="C114" s="68"/>
      <c r="D114" s="68"/>
      <c r="E114" s="68"/>
      <c r="F114" s="68"/>
      <c r="G114" s="68"/>
      <c r="H114" s="68"/>
      <c r="I114" s="84"/>
      <c r="J114" s="84"/>
      <c r="K114" s="84"/>
      <c r="L114" s="68" t="s">
        <v>31</v>
      </c>
      <c r="M114" s="68"/>
      <c r="N114" s="68"/>
      <c r="O114" s="68"/>
      <c r="P114" s="68"/>
      <c r="Q114" s="68"/>
      <c r="R114" s="68"/>
      <c r="S114" s="68"/>
      <c r="T114" s="84"/>
      <c r="U114" s="84"/>
      <c r="V114" s="84"/>
    </row>
    <row r="115" spans="1:22" ht="12.75" customHeight="1" x14ac:dyDescent="0.25">
      <c r="A115" s="181" t="s">
        <v>26</v>
      </c>
      <c r="B115" s="181"/>
      <c r="C115" s="181"/>
      <c r="D115" s="181"/>
      <c r="E115" s="181"/>
      <c r="F115" s="181"/>
      <c r="G115" s="184" t="s">
        <v>30</v>
      </c>
      <c r="H115" s="184"/>
      <c r="I115" s="185" t="s">
        <v>9</v>
      </c>
      <c r="J115" s="186"/>
      <c r="K115" s="187"/>
      <c r="L115" s="181" t="s">
        <v>26</v>
      </c>
      <c r="M115" s="181"/>
      <c r="N115" s="181"/>
      <c r="O115" s="181"/>
      <c r="P115" s="181"/>
      <c r="Q115" s="181"/>
      <c r="R115" s="184" t="s">
        <v>30</v>
      </c>
      <c r="S115" s="184"/>
      <c r="T115" s="185" t="s">
        <v>9</v>
      </c>
      <c r="U115" s="186"/>
      <c r="V115" s="187"/>
    </row>
    <row r="116" spans="1:22" x14ac:dyDescent="0.25">
      <c r="A116" s="181" t="s">
        <v>27</v>
      </c>
      <c r="B116" s="181"/>
      <c r="C116" s="181" t="s">
        <v>28</v>
      </c>
      <c r="D116" s="181"/>
      <c r="E116" s="181" t="s">
        <v>29</v>
      </c>
      <c r="F116" s="181"/>
      <c r="G116" s="184"/>
      <c r="H116" s="184"/>
      <c r="I116" s="188"/>
      <c r="J116" s="189"/>
      <c r="K116" s="190"/>
      <c r="L116" s="181" t="s">
        <v>27</v>
      </c>
      <c r="M116" s="181"/>
      <c r="N116" s="181" t="s">
        <v>28</v>
      </c>
      <c r="O116" s="181"/>
      <c r="P116" s="181" t="s">
        <v>29</v>
      </c>
      <c r="Q116" s="181"/>
      <c r="R116" s="184"/>
      <c r="S116" s="184"/>
      <c r="T116" s="188"/>
      <c r="U116" s="189"/>
      <c r="V116" s="190"/>
    </row>
    <row r="117" spans="1:22" x14ac:dyDescent="0.25">
      <c r="A117" s="179">
        <v>8.16</v>
      </c>
      <c r="B117" s="179"/>
      <c r="C117" s="179">
        <v>6.58</v>
      </c>
      <c r="D117" s="179"/>
      <c r="E117" s="179">
        <v>14.6</v>
      </c>
      <c r="F117" s="179"/>
      <c r="G117" s="179">
        <v>150.19999999999999</v>
      </c>
      <c r="H117" s="179"/>
      <c r="I117" s="179">
        <v>0.9</v>
      </c>
      <c r="J117" s="192"/>
      <c r="K117" s="10"/>
      <c r="L117" s="179">
        <f>A117*140/120</f>
        <v>9.5200000000000014</v>
      </c>
      <c r="M117" s="179"/>
      <c r="N117" s="179">
        <f t="shared" ref="N117" si="16">C117*140/120</f>
        <v>7.6766666666666667</v>
      </c>
      <c r="O117" s="179"/>
      <c r="P117" s="179">
        <f t="shared" ref="P117" si="17">E117*140/120</f>
        <v>17.033333333333335</v>
      </c>
      <c r="Q117" s="179"/>
      <c r="R117" s="179">
        <f t="shared" ref="R117" si="18">G117*140/120</f>
        <v>175.23333333333332</v>
      </c>
      <c r="S117" s="179"/>
      <c r="T117" s="179">
        <f t="shared" ref="T117" si="19">I117*140/120</f>
        <v>1.05</v>
      </c>
      <c r="U117" s="192"/>
      <c r="V117" s="10"/>
    </row>
    <row r="118" spans="1:22" x14ac:dyDescent="0.25">
      <c r="A118" s="84" t="s">
        <v>32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 t="s">
        <v>32</v>
      </c>
      <c r="M118" s="84"/>
      <c r="N118" s="84"/>
      <c r="O118" s="84"/>
      <c r="P118" s="84"/>
      <c r="Q118" s="84"/>
      <c r="R118" s="84"/>
      <c r="S118" s="84"/>
      <c r="T118" s="84"/>
      <c r="U118" s="84"/>
      <c r="V118" s="84"/>
    </row>
    <row r="119" spans="1:22" ht="109.5" customHeight="1" x14ac:dyDescent="0.25">
      <c r="A119" s="266" t="s">
        <v>411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266" t="s">
        <v>411</v>
      </c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x14ac:dyDescent="0.25">
      <c r="A120" s="67" t="s">
        <v>10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 t="s">
        <v>10</v>
      </c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spans="1:22" ht="17.25" customHeight="1" x14ac:dyDescent="0.25">
      <c r="A121" s="265" t="s">
        <v>409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 t="s">
        <v>409</v>
      </c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</row>
    <row r="122" spans="1:22" x14ac:dyDescent="0.25">
      <c r="A122" s="67" t="s">
        <v>11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 t="s">
        <v>11</v>
      </c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spans="1:22" ht="34.5" customHeight="1" x14ac:dyDescent="0.25">
      <c r="A123" s="63" t="s">
        <v>410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 t="s">
        <v>410</v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22.5" customHeight="1" x14ac:dyDescent="0.25">
      <c r="A124" s="65"/>
      <c r="B124" s="65"/>
      <c r="C124" s="65"/>
      <c r="D124" s="8"/>
      <c r="E124" s="65"/>
      <c r="F124" s="65"/>
      <c r="G124" s="65"/>
      <c r="H124" s="8"/>
      <c r="I124" s="65"/>
      <c r="J124" s="65"/>
      <c r="K124" s="65"/>
      <c r="L124" s="65"/>
      <c r="M124" s="65"/>
      <c r="N124" s="65"/>
      <c r="O124" s="8"/>
      <c r="P124" s="65"/>
      <c r="Q124" s="65"/>
      <c r="R124" s="65"/>
      <c r="S124" s="8"/>
      <c r="T124" s="65"/>
      <c r="U124" s="65"/>
      <c r="V124" s="65"/>
    </row>
    <row r="125" spans="1:22" x14ac:dyDescent="0.25">
      <c r="A125" s="66"/>
      <c r="B125" s="66"/>
      <c r="C125" s="66"/>
      <c r="D125" s="66"/>
      <c r="L125" s="66"/>
      <c r="M125" s="66"/>
      <c r="N125" s="66"/>
      <c r="O125" s="66"/>
    </row>
    <row r="126" spans="1:22" x14ac:dyDescent="0.25">
      <c r="A126" s="67" t="s">
        <v>391</v>
      </c>
      <c r="B126" s="67"/>
      <c r="C126" s="67"/>
      <c r="D126" s="67"/>
      <c r="E126" s="67"/>
      <c r="F126" s="67"/>
      <c r="G126" s="4"/>
      <c r="H126" s="4"/>
      <c r="I126" s="2"/>
      <c r="J126" s="67" t="s">
        <v>38</v>
      </c>
      <c r="K126" s="67"/>
      <c r="L126" s="67" t="s">
        <v>391</v>
      </c>
      <c r="M126" s="67"/>
      <c r="N126" s="67"/>
      <c r="O126" s="67"/>
      <c r="P126" s="67"/>
      <c r="Q126" s="67"/>
      <c r="R126" s="4"/>
      <c r="S126" s="4"/>
      <c r="T126" s="2"/>
      <c r="U126" s="67" t="s">
        <v>38</v>
      </c>
      <c r="V126" s="67"/>
    </row>
    <row r="127" spans="1:22" ht="12.75" customHeight="1" x14ac:dyDescent="0.25">
      <c r="A127" s="6"/>
      <c r="G127" s="1"/>
      <c r="H127" s="103"/>
      <c r="I127" s="103"/>
      <c r="J127" s="103" t="s">
        <v>0</v>
      </c>
      <c r="K127" s="103"/>
      <c r="L127" s="9"/>
      <c r="R127" s="1"/>
      <c r="S127" s="103"/>
      <c r="T127" s="103"/>
      <c r="U127" s="103" t="s">
        <v>0</v>
      </c>
      <c r="V127" s="103"/>
    </row>
    <row r="128" spans="1:22" ht="12.75" customHeight="1" x14ac:dyDescent="0.25">
      <c r="H128" s="103"/>
      <c r="I128" s="103"/>
      <c r="J128" s="103" t="s">
        <v>632</v>
      </c>
      <c r="K128" s="103"/>
      <c r="S128" s="103"/>
      <c r="T128" s="103"/>
      <c r="U128" s="103" t="s">
        <v>632</v>
      </c>
      <c r="V128" s="103"/>
    </row>
    <row r="129" spans="1:22" ht="17.25" customHeight="1" x14ac:dyDescent="0.25">
      <c r="G129" s="3"/>
      <c r="H129" s="104" t="s">
        <v>633</v>
      </c>
      <c r="I129" s="104"/>
      <c r="J129" s="104"/>
      <c r="K129" s="104"/>
      <c r="R129" s="3"/>
      <c r="S129" s="104" t="s">
        <v>633</v>
      </c>
      <c r="T129" s="104"/>
      <c r="U129" s="104"/>
      <c r="V129" s="104"/>
    </row>
    <row r="130" spans="1:22" ht="21.75" customHeight="1" x14ac:dyDescent="0.25">
      <c r="G130" s="3"/>
      <c r="H130" s="94" t="s">
        <v>1</v>
      </c>
      <c r="I130" s="94"/>
      <c r="J130" s="94"/>
      <c r="K130" s="94"/>
      <c r="R130" s="3"/>
      <c r="S130" s="94" t="s">
        <v>1</v>
      </c>
      <c r="T130" s="94"/>
      <c r="U130" s="94"/>
      <c r="V130" s="94"/>
    </row>
    <row r="131" spans="1:22" ht="19.5" customHeight="1" x14ac:dyDescent="0.25">
      <c r="G131" s="3"/>
      <c r="H131" s="94" t="s">
        <v>2</v>
      </c>
      <c r="I131" s="94"/>
      <c r="J131" s="94"/>
      <c r="K131" s="94"/>
      <c r="R131" s="3"/>
      <c r="S131" s="94" t="s">
        <v>2</v>
      </c>
      <c r="T131" s="94"/>
      <c r="U131" s="94"/>
      <c r="V131" s="94"/>
    </row>
    <row r="132" spans="1:22" ht="21" customHeight="1" x14ac:dyDescent="0.25">
      <c r="G132" s="3"/>
      <c r="H132" s="94" t="s">
        <v>3</v>
      </c>
      <c r="I132" s="94"/>
      <c r="J132" s="94"/>
      <c r="K132" s="94"/>
      <c r="R132" s="3"/>
      <c r="S132" s="94" t="s">
        <v>3</v>
      </c>
      <c r="T132" s="94"/>
      <c r="U132" s="94"/>
      <c r="V132" s="94"/>
    </row>
    <row r="133" spans="1:22" x14ac:dyDescent="0.25">
      <c r="H133" s="95" t="s">
        <v>36</v>
      </c>
      <c r="I133" s="95"/>
      <c r="J133" s="95"/>
      <c r="K133" s="95"/>
      <c r="S133" s="95" t="s">
        <v>36</v>
      </c>
      <c r="T133" s="95"/>
      <c r="U133" s="95"/>
      <c r="V133" s="95"/>
    </row>
    <row r="134" spans="1:22" ht="4.5" hidden="1" customHeight="1" x14ac:dyDescent="0.25"/>
    <row r="135" spans="1:22" x14ac:dyDescent="0.25">
      <c r="C135" s="98" t="s">
        <v>436</v>
      </c>
      <c r="D135" s="98"/>
      <c r="E135" s="98"/>
      <c r="F135" s="98"/>
      <c r="G135" s="98"/>
      <c r="H135" s="98"/>
      <c r="I135" s="98"/>
      <c r="N135" s="98" t="s">
        <v>779</v>
      </c>
      <c r="O135" s="98"/>
      <c r="P135" s="98"/>
      <c r="Q135" s="98"/>
      <c r="R135" s="98"/>
      <c r="S135" s="98"/>
      <c r="T135" s="98"/>
    </row>
    <row r="136" spans="1:22" ht="5.25" customHeight="1" x14ac:dyDescent="0.25"/>
    <row r="137" spans="1:22" x14ac:dyDescent="0.25">
      <c r="A137" s="66" t="s">
        <v>16</v>
      </c>
      <c r="B137" s="66"/>
      <c r="C137" s="66"/>
      <c r="D137" s="66"/>
      <c r="E137" s="98" t="s">
        <v>629</v>
      </c>
      <c r="F137" s="98"/>
      <c r="G137" s="98"/>
      <c r="H137" s="98"/>
      <c r="I137" s="98"/>
      <c r="J137" s="98"/>
      <c r="K137" s="98"/>
      <c r="L137" s="66" t="s">
        <v>16</v>
      </c>
      <c r="M137" s="66"/>
      <c r="N137" s="66"/>
      <c r="O137" s="66"/>
      <c r="P137" s="98" t="s">
        <v>629</v>
      </c>
      <c r="Q137" s="98"/>
      <c r="R137" s="98"/>
      <c r="S137" s="98"/>
      <c r="T137" s="98"/>
      <c r="U137" s="98"/>
      <c r="V137" s="98"/>
    </row>
    <row r="138" spans="1:22" ht="28.5" customHeight="1" x14ac:dyDescent="0.25">
      <c r="A138" s="99" t="s">
        <v>17</v>
      </c>
      <c r="B138" s="99"/>
      <c r="C138" s="99"/>
      <c r="D138" s="99"/>
      <c r="E138" s="100" t="s">
        <v>427</v>
      </c>
      <c r="F138" s="100"/>
      <c r="G138" s="100"/>
      <c r="H138" s="100"/>
      <c r="I138" s="100"/>
      <c r="J138" s="100"/>
      <c r="K138" s="100"/>
      <c r="L138" s="99" t="s">
        <v>17</v>
      </c>
      <c r="M138" s="99"/>
      <c r="N138" s="99"/>
      <c r="O138" s="99"/>
      <c r="P138" s="100" t="s">
        <v>427</v>
      </c>
      <c r="Q138" s="100"/>
      <c r="R138" s="100"/>
      <c r="S138" s="100"/>
      <c r="T138" s="100"/>
      <c r="U138" s="100"/>
      <c r="V138" s="100"/>
    </row>
    <row r="139" spans="1:22" x14ac:dyDescent="0.25">
      <c r="A139" s="66" t="s">
        <v>18</v>
      </c>
      <c r="B139" s="66"/>
      <c r="C139" s="66"/>
      <c r="D139" s="66"/>
      <c r="E139" s="67">
        <v>255</v>
      </c>
      <c r="F139" s="67"/>
      <c r="G139" s="67"/>
      <c r="H139" s="67"/>
      <c r="I139" s="67"/>
      <c r="J139" s="67"/>
      <c r="K139" s="67"/>
      <c r="L139" s="66" t="s">
        <v>18</v>
      </c>
      <c r="M139" s="66"/>
      <c r="N139" s="66"/>
      <c r="O139" s="66"/>
      <c r="P139" s="67">
        <v>255</v>
      </c>
      <c r="Q139" s="67"/>
      <c r="R139" s="67"/>
      <c r="S139" s="67"/>
      <c r="T139" s="67"/>
      <c r="U139" s="67"/>
      <c r="V139" s="67"/>
    </row>
    <row r="140" spans="1:22" x14ac:dyDescent="0.25">
      <c r="A140" s="66" t="s">
        <v>24</v>
      </c>
      <c r="B140" s="66"/>
      <c r="C140" s="66"/>
      <c r="D140" s="66"/>
      <c r="E140" s="67">
        <v>90</v>
      </c>
      <c r="F140" s="67"/>
      <c r="G140" s="67"/>
      <c r="H140" s="67"/>
      <c r="I140" s="67"/>
      <c r="J140" s="67"/>
      <c r="K140" s="67"/>
      <c r="L140" s="66" t="s">
        <v>24</v>
      </c>
      <c r="M140" s="66"/>
      <c r="N140" s="66"/>
      <c r="O140" s="66"/>
      <c r="P140" s="67">
        <v>100</v>
      </c>
      <c r="Q140" s="67"/>
      <c r="R140" s="67"/>
      <c r="S140" s="67"/>
      <c r="T140" s="67"/>
      <c r="U140" s="67"/>
      <c r="V140" s="67"/>
    </row>
    <row r="141" spans="1:22" x14ac:dyDescent="0.25">
      <c r="A141" s="110" t="s">
        <v>19</v>
      </c>
      <c r="B141" s="110"/>
      <c r="C141" s="110"/>
      <c r="D141" s="110"/>
      <c r="E141" s="110"/>
      <c r="F141" s="105" t="s">
        <v>20</v>
      </c>
      <c r="G141" s="105"/>
      <c r="H141" s="105"/>
      <c r="I141" s="105"/>
      <c r="J141" s="105"/>
      <c r="K141" s="105"/>
      <c r="L141" s="110" t="s">
        <v>19</v>
      </c>
      <c r="M141" s="110"/>
      <c r="N141" s="110"/>
      <c r="O141" s="110"/>
      <c r="P141" s="110"/>
      <c r="Q141" s="105" t="s">
        <v>20</v>
      </c>
      <c r="R141" s="105"/>
      <c r="S141" s="105"/>
      <c r="T141" s="105"/>
      <c r="U141" s="105"/>
      <c r="V141" s="105"/>
    </row>
    <row r="142" spans="1:22" x14ac:dyDescent="0.25">
      <c r="A142" s="110"/>
      <c r="B142" s="110"/>
      <c r="C142" s="110"/>
      <c r="D142" s="110"/>
      <c r="E142" s="110"/>
      <c r="F142" s="105" t="s">
        <v>21</v>
      </c>
      <c r="G142" s="105"/>
      <c r="H142" s="105"/>
      <c r="I142" s="105" t="s">
        <v>22</v>
      </c>
      <c r="J142" s="105"/>
      <c r="K142" s="105"/>
      <c r="L142" s="110"/>
      <c r="M142" s="110"/>
      <c r="N142" s="110"/>
      <c r="O142" s="110"/>
      <c r="P142" s="110"/>
      <c r="Q142" s="105" t="s">
        <v>21</v>
      </c>
      <c r="R142" s="105"/>
      <c r="S142" s="105"/>
      <c r="T142" s="105" t="s">
        <v>22</v>
      </c>
      <c r="U142" s="105"/>
      <c r="V142" s="105"/>
    </row>
    <row r="143" spans="1:22" x14ac:dyDescent="0.25">
      <c r="A143" s="280" t="s">
        <v>636</v>
      </c>
      <c r="B143" s="280"/>
      <c r="C143" s="280"/>
      <c r="D143" s="280"/>
      <c r="E143" s="280"/>
      <c r="F143" s="281">
        <v>70</v>
      </c>
      <c r="G143" s="282"/>
      <c r="H143" s="283"/>
      <c r="I143" s="281">
        <v>67.400000000000006</v>
      </c>
      <c r="J143" s="282"/>
      <c r="K143" s="283"/>
      <c r="L143" s="280" t="s">
        <v>636</v>
      </c>
      <c r="M143" s="280"/>
      <c r="N143" s="280"/>
      <c r="O143" s="280"/>
      <c r="P143" s="280"/>
      <c r="Q143" s="281">
        <f>F143*100/90</f>
        <v>77.777777777777771</v>
      </c>
      <c r="R143" s="282"/>
      <c r="S143" s="283"/>
      <c r="T143" s="281">
        <f>I143*100/90</f>
        <v>74.8888888888889</v>
      </c>
      <c r="U143" s="282"/>
      <c r="V143" s="283"/>
    </row>
    <row r="144" spans="1:22" x14ac:dyDescent="0.25">
      <c r="A144" s="109" t="s">
        <v>670</v>
      </c>
      <c r="B144" s="109"/>
      <c r="C144" s="109"/>
      <c r="D144" s="109"/>
      <c r="E144" s="109"/>
      <c r="F144" s="81">
        <v>35</v>
      </c>
      <c r="G144" s="83"/>
      <c r="H144" s="82"/>
      <c r="I144" s="81">
        <v>33.700000000000003</v>
      </c>
      <c r="J144" s="83"/>
      <c r="K144" s="82"/>
      <c r="L144" s="109" t="s">
        <v>670</v>
      </c>
      <c r="M144" s="109"/>
      <c r="N144" s="109"/>
      <c r="O144" s="109"/>
      <c r="P144" s="109"/>
      <c r="Q144" s="111">
        <f t="shared" ref="Q144:Q152" si="20">F144*100/90</f>
        <v>38.888888888888886</v>
      </c>
      <c r="R144" s="113"/>
      <c r="S144" s="112"/>
      <c r="T144" s="111">
        <f t="shared" ref="T144:T152" si="21">I144*100/90</f>
        <v>37.44444444444445</v>
      </c>
      <c r="U144" s="113"/>
      <c r="V144" s="112"/>
    </row>
    <row r="145" spans="1:22" x14ac:dyDescent="0.25">
      <c r="A145" s="109" t="s">
        <v>673</v>
      </c>
      <c r="B145" s="109"/>
      <c r="C145" s="109"/>
      <c r="D145" s="109"/>
      <c r="E145" s="109"/>
      <c r="F145" s="81">
        <v>35</v>
      </c>
      <c r="G145" s="83"/>
      <c r="H145" s="82"/>
      <c r="I145" s="81">
        <v>33.700000000000003</v>
      </c>
      <c r="J145" s="83"/>
      <c r="K145" s="82"/>
      <c r="L145" s="109" t="s">
        <v>673</v>
      </c>
      <c r="M145" s="109"/>
      <c r="N145" s="109"/>
      <c r="O145" s="109"/>
      <c r="P145" s="109"/>
      <c r="Q145" s="111">
        <f t="shared" si="20"/>
        <v>38.888888888888886</v>
      </c>
      <c r="R145" s="113"/>
      <c r="S145" s="112"/>
      <c r="T145" s="111">
        <f t="shared" si="21"/>
        <v>37.44444444444445</v>
      </c>
      <c r="U145" s="113"/>
      <c r="V145" s="112"/>
    </row>
    <row r="146" spans="1:22" x14ac:dyDescent="0.25">
      <c r="A146" s="109" t="s">
        <v>126</v>
      </c>
      <c r="B146" s="109"/>
      <c r="C146" s="109"/>
      <c r="D146" s="109"/>
      <c r="E146" s="109"/>
      <c r="F146" s="81">
        <v>16.7</v>
      </c>
      <c r="G146" s="83"/>
      <c r="H146" s="82"/>
      <c r="I146" s="81">
        <v>16.7</v>
      </c>
      <c r="J146" s="83"/>
      <c r="K146" s="82"/>
      <c r="L146" s="109" t="s">
        <v>126</v>
      </c>
      <c r="M146" s="109"/>
      <c r="N146" s="109"/>
      <c r="O146" s="109"/>
      <c r="P146" s="109"/>
      <c r="Q146" s="111">
        <f t="shared" si="20"/>
        <v>18.555555555555557</v>
      </c>
      <c r="R146" s="113"/>
      <c r="S146" s="112"/>
      <c r="T146" s="111">
        <f t="shared" si="21"/>
        <v>18.555555555555557</v>
      </c>
      <c r="U146" s="113"/>
      <c r="V146" s="112"/>
    </row>
    <row r="147" spans="1:22" x14ac:dyDescent="0.25">
      <c r="A147" s="109" t="s">
        <v>136</v>
      </c>
      <c r="B147" s="109"/>
      <c r="C147" s="109"/>
      <c r="D147" s="109"/>
      <c r="E147" s="109"/>
      <c r="F147" s="81">
        <v>9.6</v>
      </c>
      <c r="G147" s="83"/>
      <c r="H147" s="82"/>
      <c r="I147" s="81">
        <v>9.6</v>
      </c>
      <c r="J147" s="83"/>
      <c r="K147" s="82"/>
      <c r="L147" s="109" t="s">
        <v>136</v>
      </c>
      <c r="M147" s="109"/>
      <c r="N147" s="109"/>
      <c r="O147" s="109"/>
      <c r="P147" s="109"/>
      <c r="Q147" s="111">
        <f t="shared" si="20"/>
        <v>10.666666666666666</v>
      </c>
      <c r="R147" s="113"/>
      <c r="S147" s="112"/>
      <c r="T147" s="111">
        <f t="shared" si="21"/>
        <v>10.666666666666666</v>
      </c>
      <c r="U147" s="113"/>
      <c r="V147" s="112"/>
    </row>
    <row r="148" spans="1:22" x14ac:dyDescent="0.25">
      <c r="A148" s="109" t="s">
        <v>791</v>
      </c>
      <c r="B148" s="109"/>
      <c r="C148" s="109"/>
      <c r="D148" s="109"/>
      <c r="E148" s="109"/>
      <c r="F148" s="81">
        <v>20.6</v>
      </c>
      <c r="G148" s="83"/>
      <c r="H148" s="82"/>
      <c r="I148" s="81">
        <v>20.6</v>
      </c>
      <c r="J148" s="83"/>
      <c r="K148" s="82"/>
      <c r="L148" s="109" t="s">
        <v>791</v>
      </c>
      <c r="M148" s="109"/>
      <c r="N148" s="109"/>
      <c r="O148" s="109"/>
      <c r="P148" s="109"/>
      <c r="Q148" s="111">
        <f t="shared" si="20"/>
        <v>22.888888888888889</v>
      </c>
      <c r="R148" s="113"/>
      <c r="S148" s="112"/>
      <c r="T148" s="111">
        <f t="shared" si="21"/>
        <v>22.888888888888889</v>
      </c>
      <c r="U148" s="113"/>
      <c r="V148" s="112"/>
    </row>
    <row r="149" spans="1:22" x14ac:dyDescent="0.25">
      <c r="A149" s="109" t="s">
        <v>56</v>
      </c>
      <c r="B149" s="109"/>
      <c r="C149" s="109"/>
      <c r="D149" s="109"/>
      <c r="E149" s="109"/>
      <c r="F149" s="81"/>
      <c r="G149" s="83"/>
      <c r="H149" s="82"/>
      <c r="I149" s="81">
        <v>114.2</v>
      </c>
      <c r="J149" s="83"/>
      <c r="K149" s="82"/>
      <c r="L149" s="109" t="s">
        <v>56</v>
      </c>
      <c r="M149" s="109"/>
      <c r="N149" s="109"/>
      <c r="O149" s="109"/>
      <c r="P149" s="109"/>
      <c r="Q149" s="111"/>
      <c r="R149" s="113"/>
      <c r="S149" s="112"/>
      <c r="T149" s="111">
        <f t="shared" si="21"/>
        <v>126.88888888888889</v>
      </c>
      <c r="U149" s="113"/>
      <c r="V149" s="112"/>
    </row>
    <row r="150" spans="1:22" x14ac:dyDescent="0.25">
      <c r="A150" s="109" t="s">
        <v>788</v>
      </c>
      <c r="B150" s="109"/>
      <c r="C150" s="109"/>
      <c r="D150" s="109"/>
      <c r="E150" s="109"/>
      <c r="F150" s="81">
        <v>4.5</v>
      </c>
      <c r="G150" s="83"/>
      <c r="H150" s="82"/>
      <c r="I150" s="81">
        <v>4.5</v>
      </c>
      <c r="J150" s="83"/>
      <c r="K150" s="82"/>
      <c r="L150" s="109" t="s">
        <v>788</v>
      </c>
      <c r="M150" s="109"/>
      <c r="N150" s="109"/>
      <c r="O150" s="109"/>
      <c r="P150" s="109"/>
      <c r="Q150" s="111">
        <f t="shared" si="20"/>
        <v>5</v>
      </c>
      <c r="R150" s="113"/>
      <c r="S150" s="112"/>
      <c r="T150" s="111">
        <f t="shared" si="21"/>
        <v>5</v>
      </c>
      <c r="U150" s="113"/>
      <c r="V150" s="112"/>
    </row>
    <row r="151" spans="1:22" ht="15" customHeight="1" x14ac:dyDescent="0.25">
      <c r="A151" s="109" t="s">
        <v>25</v>
      </c>
      <c r="B151" s="109"/>
      <c r="C151" s="109"/>
      <c r="D151" s="109"/>
      <c r="E151" s="109"/>
      <c r="F151" s="81"/>
      <c r="G151" s="83"/>
      <c r="H151" s="82"/>
      <c r="I151" s="81">
        <v>90</v>
      </c>
      <c r="J151" s="83"/>
      <c r="K151" s="82"/>
      <c r="L151" s="109" t="s">
        <v>25</v>
      </c>
      <c r="M151" s="109"/>
      <c r="N151" s="109"/>
      <c r="O151" s="109"/>
      <c r="P151" s="109"/>
      <c r="Q151" s="111"/>
      <c r="R151" s="113"/>
      <c r="S151" s="112"/>
      <c r="T151" s="111">
        <f t="shared" si="21"/>
        <v>100</v>
      </c>
      <c r="U151" s="113"/>
      <c r="V151" s="112"/>
    </row>
    <row r="152" spans="1:22" ht="15" hidden="1" customHeight="1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281">
        <f t="shared" si="20"/>
        <v>0</v>
      </c>
      <c r="R152" s="282"/>
      <c r="S152" s="283"/>
      <c r="T152" s="281">
        <f t="shared" si="21"/>
        <v>0</v>
      </c>
      <c r="U152" s="282"/>
      <c r="V152" s="283"/>
    </row>
    <row r="153" spans="1:22" x14ac:dyDescent="0.25">
      <c r="A153" s="68" t="s">
        <v>31</v>
      </c>
      <c r="B153" s="68"/>
      <c r="C153" s="68"/>
      <c r="D153" s="68"/>
      <c r="E153" s="68"/>
      <c r="F153" s="68"/>
      <c r="G153" s="68"/>
      <c r="H153" s="68"/>
      <c r="I153" s="84"/>
      <c r="J153" s="84"/>
      <c r="K153" s="84"/>
      <c r="L153" s="68" t="s">
        <v>31</v>
      </c>
      <c r="M153" s="68"/>
      <c r="N153" s="68"/>
      <c r="O153" s="68"/>
      <c r="P153" s="68"/>
      <c r="Q153" s="68"/>
      <c r="R153" s="68"/>
      <c r="S153" s="68"/>
      <c r="T153" s="84"/>
      <c r="U153" s="84"/>
      <c r="V153" s="84"/>
    </row>
    <row r="154" spans="1:22" ht="15" customHeight="1" x14ac:dyDescent="0.25">
      <c r="A154" s="105" t="s">
        <v>26</v>
      </c>
      <c r="B154" s="105"/>
      <c r="C154" s="105"/>
      <c r="D154" s="105"/>
      <c r="E154" s="105"/>
      <c r="F154" s="105"/>
      <c r="G154" s="106" t="s">
        <v>30</v>
      </c>
      <c r="H154" s="106"/>
      <c r="I154" s="75" t="s">
        <v>9</v>
      </c>
      <c r="J154" s="76"/>
      <c r="K154" s="77"/>
      <c r="L154" s="105" t="s">
        <v>26</v>
      </c>
      <c r="M154" s="105"/>
      <c r="N154" s="105"/>
      <c r="O154" s="105"/>
      <c r="P154" s="105"/>
      <c r="Q154" s="105"/>
      <c r="R154" s="106" t="s">
        <v>30</v>
      </c>
      <c r="S154" s="106"/>
      <c r="T154" s="75" t="s">
        <v>9</v>
      </c>
      <c r="U154" s="76"/>
      <c r="V154" s="77"/>
    </row>
    <row r="155" spans="1:22" x14ac:dyDescent="0.25">
      <c r="A155" s="105" t="s">
        <v>27</v>
      </c>
      <c r="B155" s="105"/>
      <c r="C155" s="105" t="s">
        <v>28</v>
      </c>
      <c r="D155" s="105"/>
      <c r="E155" s="105" t="s">
        <v>29</v>
      </c>
      <c r="F155" s="105"/>
      <c r="G155" s="106"/>
      <c r="H155" s="106"/>
      <c r="I155" s="78"/>
      <c r="J155" s="79"/>
      <c r="K155" s="80"/>
      <c r="L155" s="105" t="s">
        <v>27</v>
      </c>
      <c r="M155" s="105"/>
      <c r="N155" s="105" t="s">
        <v>28</v>
      </c>
      <c r="O155" s="105"/>
      <c r="P155" s="105" t="s">
        <v>29</v>
      </c>
      <c r="Q155" s="105"/>
      <c r="R155" s="106"/>
      <c r="S155" s="106"/>
      <c r="T155" s="78"/>
      <c r="U155" s="79"/>
      <c r="V155" s="80"/>
    </row>
    <row r="156" spans="1:22" x14ac:dyDescent="0.25">
      <c r="A156" s="107">
        <v>10.4</v>
      </c>
      <c r="B156" s="107"/>
      <c r="C156" s="107">
        <v>9.5</v>
      </c>
      <c r="D156" s="107"/>
      <c r="E156" s="107">
        <v>17.7</v>
      </c>
      <c r="F156" s="107"/>
      <c r="G156" s="107">
        <v>205</v>
      </c>
      <c r="H156" s="107"/>
      <c r="I156" s="279">
        <v>0.13</v>
      </c>
      <c r="J156" s="91"/>
      <c r="K156" s="5"/>
      <c r="L156" s="107">
        <f>A156*100/90</f>
        <v>11.555555555555555</v>
      </c>
      <c r="M156" s="107"/>
      <c r="N156" s="107">
        <f t="shared" ref="N156" si="22">C156*100/90</f>
        <v>10.555555555555555</v>
      </c>
      <c r="O156" s="107"/>
      <c r="P156" s="107">
        <f t="shared" ref="P156" si="23">E156*100/90</f>
        <v>19.666666666666668</v>
      </c>
      <c r="Q156" s="107"/>
      <c r="R156" s="107">
        <f t="shared" ref="R156" si="24">G156*100/90</f>
        <v>227.77777777777777</v>
      </c>
      <c r="S156" s="107"/>
      <c r="T156" s="107">
        <f t="shared" ref="T156" si="25">I156*100/90</f>
        <v>0.14444444444444443</v>
      </c>
      <c r="U156" s="81"/>
      <c r="V156" s="5"/>
    </row>
    <row r="157" spans="1:22" x14ac:dyDescent="0.25">
      <c r="A157" s="84" t="s">
        <v>32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 t="s">
        <v>32</v>
      </c>
      <c r="M157" s="84"/>
      <c r="N157" s="84"/>
      <c r="O157" s="84"/>
      <c r="P157" s="84"/>
      <c r="Q157" s="84"/>
      <c r="R157" s="84"/>
      <c r="S157" s="84"/>
      <c r="T157" s="84"/>
      <c r="U157" s="84"/>
      <c r="V157" s="84"/>
    </row>
    <row r="158" spans="1:22" ht="111.75" customHeight="1" x14ac:dyDescent="0.25">
      <c r="A158" s="294" t="s">
        <v>639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4" t="s">
        <v>639</v>
      </c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</row>
    <row r="159" spans="1:22" x14ac:dyDescent="0.25">
      <c r="A159" s="67" t="s">
        <v>10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 t="s">
        <v>10</v>
      </c>
      <c r="M159" s="67"/>
      <c r="N159" s="67"/>
      <c r="O159" s="67"/>
      <c r="P159" s="67"/>
      <c r="Q159" s="67"/>
      <c r="R159" s="67"/>
      <c r="S159" s="67"/>
      <c r="T159" s="67"/>
      <c r="U159" s="67"/>
      <c r="V159" s="67"/>
    </row>
    <row r="160" spans="1:22" s="9" customFormat="1" ht="22.5" customHeight="1" x14ac:dyDescent="0.25">
      <c r="A160" s="121" t="s">
        <v>146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 t="s">
        <v>146</v>
      </c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</row>
    <row r="161" spans="1:22" x14ac:dyDescent="0.25">
      <c r="A161" s="67" t="s">
        <v>11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 t="s">
        <v>11</v>
      </c>
      <c r="M161" s="67"/>
      <c r="N161" s="67"/>
      <c r="O161" s="67"/>
      <c r="P161" s="67"/>
      <c r="Q161" s="67"/>
      <c r="R161" s="67"/>
      <c r="S161" s="67"/>
      <c r="T161" s="67"/>
      <c r="U161" s="67"/>
      <c r="V161" s="67"/>
    </row>
    <row r="162" spans="1:22" ht="53.25" customHeight="1" x14ac:dyDescent="0.25">
      <c r="A162" s="63" t="s">
        <v>137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 t="s">
        <v>137</v>
      </c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x14ac:dyDescent="0.25">
      <c r="A163" s="64"/>
      <c r="B163" s="64"/>
      <c r="C163" s="64"/>
      <c r="D163" s="64"/>
      <c r="E163" s="7"/>
      <c r="F163" s="7"/>
      <c r="G163" s="7"/>
      <c r="H163" s="7"/>
      <c r="I163" s="7"/>
      <c r="J163" s="7"/>
      <c r="K163" s="7"/>
      <c r="L163" s="64"/>
      <c r="M163" s="64"/>
      <c r="N163" s="64"/>
      <c r="O163" s="64"/>
      <c r="P163" s="7"/>
      <c r="Q163" s="7"/>
      <c r="R163" s="7"/>
      <c r="S163" s="7"/>
      <c r="T163" s="7"/>
      <c r="U163" s="7"/>
      <c r="V163" s="7"/>
    </row>
    <row r="164" spans="1:22" ht="24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x14ac:dyDescent="0.25">
      <c r="A165" s="65"/>
      <c r="B165" s="65"/>
      <c r="C165" s="65"/>
      <c r="D165" s="8"/>
      <c r="E165" s="65"/>
      <c r="F165" s="65"/>
      <c r="G165" s="65"/>
      <c r="H165" s="8"/>
      <c r="I165" s="65"/>
      <c r="J165" s="65"/>
      <c r="K165" s="65"/>
      <c r="L165" s="65"/>
      <c r="M165" s="65"/>
      <c r="N165" s="65"/>
      <c r="O165" s="8"/>
      <c r="P165" s="65"/>
      <c r="Q165" s="65"/>
      <c r="R165" s="65"/>
      <c r="S165" s="8"/>
      <c r="T165" s="65"/>
      <c r="U165" s="65"/>
      <c r="V165" s="65"/>
    </row>
    <row r="166" spans="1:22" x14ac:dyDescent="0.25">
      <c r="A166" s="66"/>
      <c r="B166" s="66"/>
      <c r="C166" s="66"/>
      <c r="D166" s="66"/>
      <c r="L166" s="66"/>
      <c r="M166" s="66"/>
      <c r="N166" s="66"/>
      <c r="O166" s="66"/>
    </row>
    <row r="167" spans="1:22" x14ac:dyDescent="0.25">
      <c r="A167" s="67" t="s">
        <v>391</v>
      </c>
      <c r="B167" s="67"/>
      <c r="C167" s="67"/>
      <c r="D167" s="67"/>
      <c r="E167" s="67"/>
      <c r="F167" s="67"/>
      <c r="G167" s="4"/>
      <c r="H167" s="4"/>
      <c r="I167" s="2"/>
      <c r="J167" s="67" t="s">
        <v>38</v>
      </c>
      <c r="K167" s="67"/>
      <c r="L167" s="67" t="s">
        <v>391</v>
      </c>
      <c r="M167" s="67"/>
      <c r="N167" s="67"/>
      <c r="O167" s="67"/>
      <c r="P167" s="67"/>
      <c r="Q167" s="67"/>
      <c r="R167" s="4"/>
      <c r="S167" s="4"/>
      <c r="T167" s="2"/>
      <c r="U167" s="67" t="s">
        <v>38</v>
      </c>
      <c r="V167" s="67"/>
    </row>
    <row r="168" spans="1:22" ht="12.75" customHeight="1" x14ac:dyDescent="0.25">
      <c r="A168" s="6"/>
      <c r="B168" s="9"/>
      <c r="C168" s="9"/>
      <c r="D168" s="9"/>
      <c r="E168" s="9"/>
      <c r="F168" s="9"/>
      <c r="G168" s="11"/>
      <c r="H168" s="103"/>
      <c r="I168" s="103"/>
      <c r="J168" s="103" t="s">
        <v>0</v>
      </c>
      <c r="K168" s="103"/>
      <c r="L168" s="9"/>
      <c r="M168" s="9"/>
      <c r="N168" s="9"/>
      <c r="O168" s="9"/>
      <c r="P168" s="9"/>
      <c r="Q168" s="9"/>
      <c r="R168" s="11"/>
      <c r="S168" s="103"/>
      <c r="T168" s="103"/>
      <c r="U168" s="103" t="s">
        <v>0</v>
      </c>
      <c r="V168" s="103"/>
    </row>
    <row r="169" spans="1:22" ht="12.75" customHeight="1" x14ac:dyDescent="0.25">
      <c r="A169" s="9"/>
      <c r="B169" s="9"/>
      <c r="C169" s="9"/>
      <c r="D169" s="9"/>
      <c r="E169" s="9"/>
      <c r="F169" s="9"/>
      <c r="G169" s="9"/>
      <c r="H169" s="103"/>
      <c r="I169" s="103"/>
      <c r="J169" s="103" t="s">
        <v>632</v>
      </c>
      <c r="K169" s="103"/>
      <c r="L169" s="9"/>
      <c r="M169" s="9"/>
      <c r="N169" s="9"/>
      <c r="O169" s="9"/>
      <c r="P169" s="9"/>
      <c r="Q169" s="9"/>
      <c r="R169" s="9"/>
      <c r="S169" s="103"/>
      <c r="T169" s="103"/>
      <c r="U169" s="103" t="s">
        <v>632</v>
      </c>
      <c r="V169" s="103"/>
    </row>
    <row r="170" spans="1:22" ht="17.25" customHeight="1" x14ac:dyDescent="0.25">
      <c r="A170" s="9"/>
      <c r="B170" s="9"/>
      <c r="C170" s="9"/>
      <c r="D170" s="9"/>
      <c r="E170" s="9"/>
      <c r="F170" s="9"/>
      <c r="G170" s="12"/>
      <c r="H170" s="104" t="s">
        <v>633</v>
      </c>
      <c r="I170" s="104"/>
      <c r="J170" s="104"/>
      <c r="K170" s="104"/>
      <c r="L170" s="9"/>
      <c r="M170" s="9"/>
      <c r="N170" s="9"/>
      <c r="O170" s="9"/>
      <c r="P170" s="9"/>
      <c r="Q170" s="9"/>
      <c r="R170" s="12"/>
      <c r="S170" s="104" t="s">
        <v>633</v>
      </c>
      <c r="T170" s="104"/>
      <c r="U170" s="104"/>
      <c r="V170" s="104"/>
    </row>
    <row r="171" spans="1:22" ht="21.75" customHeight="1" x14ac:dyDescent="0.25">
      <c r="A171" s="9"/>
      <c r="B171" s="9"/>
      <c r="C171" s="9"/>
      <c r="D171" s="9"/>
      <c r="E171" s="9"/>
      <c r="F171" s="9"/>
      <c r="G171" s="12"/>
      <c r="H171" s="94" t="s">
        <v>1</v>
      </c>
      <c r="I171" s="94"/>
      <c r="J171" s="94"/>
      <c r="K171" s="94"/>
      <c r="L171" s="9"/>
      <c r="M171" s="9"/>
      <c r="N171" s="9"/>
      <c r="O171" s="9"/>
      <c r="P171" s="9"/>
      <c r="Q171" s="9"/>
      <c r="R171" s="12"/>
      <c r="S171" s="94" t="s">
        <v>1</v>
      </c>
      <c r="T171" s="94"/>
      <c r="U171" s="94"/>
      <c r="V171" s="94"/>
    </row>
    <row r="172" spans="1:22" ht="19.5" customHeight="1" x14ac:dyDescent="0.25">
      <c r="A172" s="9"/>
      <c r="B172" s="9"/>
      <c r="C172" s="9"/>
      <c r="D172" s="9"/>
      <c r="E172" s="9"/>
      <c r="F172" s="9"/>
      <c r="G172" s="12"/>
      <c r="H172" s="94" t="s">
        <v>2</v>
      </c>
      <c r="I172" s="94"/>
      <c r="J172" s="94"/>
      <c r="K172" s="94"/>
      <c r="L172" s="9"/>
      <c r="M172" s="9"/>
      <c r="N172" s="9"/>
      <c r="O172" s="9"/>
      <c r="P172" s="9"/>
      <c r="Q172" s="9"/>
      <c r="R172" s="12"/>
      <c r="S172" s="94" t="s">
        <v>2</v>
      </c>
      <c r="T172" s="94"/>
      <c r="U172" s="94"/>
      <c r="V172" s="94"/>
    </row>
    <row r="173" spans="1:22" ht="21" customHeight="1" x14ac:dyDescent="0.25">
      <c r="A173" s="9"/>
      <c r="B173" s="9"/>
      <c r="C173" s="9"/>
      <c r="D173" s="9"/>
      <c r="E173" s="9"/>
      <c r="F173" s="9"/>
      <c r="G173" s="12"/>
      <c r="H173" s="94" t="s">
        <v>3</v>
      </c>
      <c r="I173" s="94"/>
      <c r="J173" s="94"/>
      <c r="K173" s="94"/>
      <c r="L173" s="9"/>
      <c r="M173" s="9"/>
      <c r="N173" s="9"/>
      <c r="O173" s="9"/>
      <c r="P173" s="9"/>
      <c r="Q173" s="9"/>
      <c r="R173" s="12"/>
      <c r="S173" s="94" t="s">
        <v>3</v>
      </c>
      <c r="T173" s="94"/>
      <c r="U173" s="94"/>
      <c r="V173" s="94"/>
    </row>
    <row r="174" spans="1:22" x14ac:dyDescent="0.25">
      <c r="A174" s="9"/>
      <c r="B174" s="9"/>
      <c r="C174" s="9"/>
      <c r="D174" s="9"/>
      <c r="E174" s="9"/>
      <c r="F174" s="9"/>
      <c r="G174" s="9"/>
      <c r="H174" s="95" t="s">
        <v>36</v>
      </c>
      <c r="I174" s="95"/>
      <c r="J174" s="95"/>
      <c r="K174" s="95"/>
      <c r="L174" s="9"/>
      <c r="M174" s="9"/>
      <c r="N174" s="9"/>
      <c r="O174" s="9"/>
      <c r="P174" s="9"/>
      <c r="Q174" s="9"/>
      <c r="R174" s="9"/>
      <c r="S174" s="95" t="s">
        <v>36</v>
      </c>
      <c r="T174" s="95"/>
      <c r="U174" s="95"/>
      <c r="V174" s="95"/>
    </row>
    <row r="175" spans="1:22" ht="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x14ac:dyDescent="0.25">
      <c r="A176" s="9"/>
      <c r="B176" s="9"/>
      <c r="C176" s="201" t="s">
        <v>437</v>
      </c>
      <c r="D176" s="201"/>
      <c r="E176" s="201"/>
      <c r="F176" s="201"/>
      <c r="G176" s="201"/>
      <c r="H176" s="201"/>
      <c r="I176" s="201"/>
      <c r="J176" s="9"/>
      <c r="K176" s="9"/>
      <c r="L176" s="9"/>
      <c r="M176" s="9"/>
      <c r="N176" s="201" t="s">
        <v>733</v>
      </c>
      <c r="O176" s="201"/>
      <c r="P176" s="201"/>
      <c r="Q176" s="201"/>
      <c r="R176" s="201"/>
      <c r="S176" s="201"/>
      <c r="T176" s="201"/>
      <c r="U176" s="9"/>
      <c r="V176" s="9"/>
    </row>
    <row r="177" spans="1:22" ht="5.2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x14ac:dyDescent="0.25">
      <c r="A178" s="200" t="s">
        <v>16</v>
      </c>
      <c r="B178" s="200"/>
      <c r="C178" s="200"/>
      <c r="D178" s="200"/>
      <c r="E178" s="201" t="s">
        <v>433</v>
      </c>
      <c r="F178" s="201"/>
      <c r="G178" s="201"/>
      <c r="H178" s="201"/>
      <c r="I178" s="201"/>
      <c r="J178" s="201"/>
      <c r="K178" s="201"/>
      <c r="L178" s="200" t="s">
        <v>16</v>
      </c>
      <c r="M178" s="200"/>
      <c r="N178" s="200"/>
      <c r="O178" s="200"/>
      <c r="P178" s="201" t="s">
        <v>433</v>
      </c>
      <c r="Q178" s="201"/>
      <c r="R178" s="201"/>
      <c r="S178" s="201"/>
      <c r="T178" s="201"/>
      <c r="U178" s="201"/>
      <c r="V178" s="201"/>
    </row>
    <row r="179" spans="1:22" ht="43.5" customHeight="1" x14ac:dyDescent="0.25">
      <c r="A179" s="122" t="s">
        <v>17</v>
      </c>
      <c r="B179" s="122"/>
      <c r="C179" s="122"/>
      <c r="D179" s="122"/>
      <c r="E179" s="202" t="s">
        <v>429</v>
      </c>
      <c r="F179" s="202"/>
      <c r="G179" s="202"/>
      <c r="H179" s="202"/>
      <c r="I179" s="202"/>
      <c r="J179" s="202"/>
      <c r="K179" s="202"/>
      <c r="L179" s="122" t="s">
        <v>17</v>
      </c>
      <c r="M179" s="122"/>
      <c r="N179" s="122"/>
      <c r="O179" s="122"/>
      <c r="P179" s="202" t="s">
        <v>429</v>
      </c>
      <c r="Q179" s="202"/>
      <c r="R179" s="202"/>
      <c r="S179" s="202"/>
      <c r="T179" s="202"/>
      <c r="U179" s="202"/>
      <c r="V179" s="202"/>
    </row>
    <row r="180" spans="1:22" x14ac:dyDescent="0.25">
      <c r="A180" s="200" t="s">
        <v>18</v>
      </c>
      <c r="B180" s="200"/>
      <c r="C180" s="200"/>
      <c r="D180" s="200"/>
      <c r="E180" s="125">
        <v>258</v>
      </c>
      <c r="F180" s="125"/>
      <c r="G180" s="125"/>
      <c r="H180" s="125"/>
      <c r="I180" s="125"/>
      <c r="J180" s="125"/>
      <c r="K180" s="125"/>
      <c r="L180" s="200" t="s">
        <v>18</v>
      </c>
      <c r="M180" s="200"/>
      <c r="N180" s="200"/>
      <c r="O180" s="200"/>
      <c r="P180" s="125">
        <v>258</v>
      </c>
      <c r="Q180" s="125"/>
      <c r="R180" s="125"/>
      <c r="S180" s="125"/>
      <c r="T180" s="125"/>
      <c r="U180" s="125"/>
      <c r="V180" s="125"/>
    </row>
    <row r="181" spans="1:22" x14ac:dyDescent="0.25">
      <c r="A181" s="200" t="s">
        <v>24</v>
      </c>
      <c r="B181" s="200"/>
      <c r="C181" s="200"/>
      <c r="D181" s="200"/>
      <c r="E181" s="125">
        <v>240</v>
      </c>
      <c r="F181" s="125"/>
      <c r="G181" s="125"/>
      <c r="H181" s="125"/>
      <c r="I181" s="125"/>
      <c r="J181" s="125"/>
      <c r="K181" s="125"/>
      <c r="L181" s="200" t="s">
        <v>24</v>
      </c>
      <c r="M181" s="200"/>
      <c r="N181" s="200"/>
      <c r="O181" s="200"/>
      <c r="P181" s="125">
        <v>260</v>
      </c>
      <c r="Q181" s="125"/>
      <c r="R181" s="125"/>
      <c r="S181" s="125"/>
      <c r="T181" s="125"/>
      <c r="U181" s="125"/>
      <c r="V181" s="125"/>
    </row>
    <row r="182" spans="1:22" x14ac:dyDescent="0.25">
      <c r="A182" s="207" t="s">
        <v>19</v>
      </c>
      <c r="B182" s="207"/>
      <c r="C182" s="207"/>
      <c r="D182" s="207"/>
      <c r="E182" s="207"/>
      <c r="F182" s="208" t="s">
        <v>20</v>
      </c>
      <c r="G182" s="208"/>
      <c r="H182" s="208"/>
      <c r="I182" s="208"/>
      <c r="J182" s="208"/>
      <c r="K182" s="208"/>
      <c r="L182" s="207" t="s">
        <v>19</v>
      </c>
      <c r="M182" s="207"/>
      <c r="N182" s="207"/>
      <c r="O182" s="207"/>
      <c r="P182" s="207"/>
      <c r="Q182" s="208" t="s">
        <v>20</v>
      </c>
      <c r="R182" s="208"/>
      <c r="S182" s="208"/>
      <c r="T182" s="208"/>
      <c r="U182" s="208"/>
      <c r="V182" s="208"/>
    </row>
    <row r="183" spans="1:22" x14ac:dyDescent="0.25">
      <c r="A183" s="207"/>
      <c r="B183" s="207"/>
      <c r="C183" s="207"/>
      <c r="D183" s="207"/>
      <c r="E183" s="207"/>
      <c r="F183" s="208" t="s">
        <v>21</v>
      </c>
      <c r="G183" s="208"/>
      <c r="H183" s="208"/>
      <c r="I183" s="208" t="s">
        <v>22</v>
      </c>
      <c r="J183" s="208"/>
      <c r="K183" s="208"/>
      <c r="L183" s="207"/>
      <c r="M183" s="207"/>
      <c r="N183" s="207"/>
      <c r="O183" s="207"/>
      <c r="P183" s="207"/>
      <c r="Q183" s="208" t="s">
        <v>21</v>
      </c>
      <c r="R183" s="208"/>
      <c r="S183" s="208"/>
      <c r="T183" s="208" t="s">
        <v>22</v>
      </c>
      <c r="U183" s="208"/>
      <c r="V183" s="208"/>
    </row>
    <row r="184" spans="1:22" x14ac:dyDescent="0.25">
      <c r="A184" s="109" t="s">
        <v>434</v>
      </c>
      <c r="B184" s="109"/>
      <c r="C184" s="109"/>
      <c r="D184" s="109"/>
      <c r="E184" s="109"/>
      <c r="F184" s="111">
        <v>102.5</v>
      </c>
      <c r="G184" s="113"/>
      <c r="H184" s="112"/>
      <c r="I184" s="111">
        <v>93.3</v>
      </c>
      <c r="J184" s="113"/>
      <c r="K184" s="112"/>
      <c r="L184" s="109" t="s">
        <v>434</v>
      </c>
      <c r="M184" s="109"/>
      <c r="N184" s="109"/>
      <c r="O184" s="109"/>
      <c r="P184" s="109"/>
      <c r="Q184" s="111">
        <f>F184*260/240</f>
        <v>111.04166666666667</v>
      </c>
      <c r="R184" s="113"/>
      <c r="S184" s="112"/>
      <c r="T184" s="111">
        <f>I184*260/240</f>
        <v>101.075</v>
      </c>
      <c r="U184" s="113"/>
      <c r="V184" s="112"/>
    </row>
    <row r="185" spans="1:22" x14ac:dyDescent="0.25">
      <c r="A185" s="109" t="s">
        <v>435</v>
      </c>
      <c r="B185" s="109"/>
      <c r="C185" s="109"/>
      <c r="D185" s="109"/>
      <c r="E185" s="109"/>
      <c r="F185" s="111">
        <v>102.5</v>
      </c>
      <c r="G185" s="113"/>
      <c r="H185" s="112"/>
      <c r="I185" s="111">
        <v>93.3</v>
      </c>
      <c r="J185" s="113"/>
      <c r="K185" s="112"/>
      <c r="L185" s="109" t="s">
        <v>435</v>
      </c>
      <c r="M185" s="109"/>
      <c r="N185" s="109"/>
      <c r="O185" s="109"/>
      <c r="P185" s="109"/>
      <c r="Q185" s="111">
        <f t="shared" ref="Q185:Q190" si="26">F185*260/240</f>
        <v>111.04166666666667</v>
      </c>
      <c r="R185" s="113"/>
      <c r="S185" s="112"/>
      <c r="T185" s="111">
        <f t="shared" ref="T185:T190" si="27">I185*260/240</f>
        <v>101.075</v>
      </c>
      <c r="U185" s="113"/>
      <c r="V185" s="112"/>
    </row>
    <row r="186" spans="1:22" x14ac:dyDescent="0.25">
      <c r="A186" s="205" t="s">
        <v>68</v>
      </c>
      <c r="B186" s="205"/>
      <c r="C186" s="205"/>
      <c r="D186" s="205"/>
      <c r="E186" s="205"/>
      <c r="F186" s="111">
        <f>I186*100/80</f>
        <v>22.5</v>
      </c>
      <c r="G186" s="113"/>
      <c r="H186" s="112"/>
      <c r="I186" s="111">
        <v>18</v>
      </c>
      <c r="J186" s="113"/>
      <c r="K186" s="112"/>
      <c r="L186" s="205" t="s">
        <v>68</v>
      </c>
      <c r="M186" s="205"/>
      <c r="N186" s="205"/>
      <c r="O186" s="205"/>
      <c r="P186" s="205"/>
      <c r="Q186" s="111">
        <f t="shared" si="26"/>
        <v>24.375</v>
      </c>
      <c r="R186" s="113"/>
      <c r="S186" s="112"/>
      <c r="T186" s="111">
        <f t="shared" si="27"/>
        <v>19.5</v>
      </c>
      <c r="U186" s="113"/>
      <c r="V186" s="112"/>
    </row>
    <row r="187" spans="1:22" x14ac:dyDescent="0.25">
      <c r="A187" s="205" t="s">
        <v>55</v>
      </c>
      <c r="B187" s="205"/>
      <c r="C187" s="205"/>
      <c r="D187" s="205"/>
      <c r="E187" s="205"/>
      <c r="F187" s="111">
        <v>6</v>
      </c>
      <c r="G187" s="113"/>
      <c r="H187" s="112"/>
      <c r="I187" s="111">
        <v>6</v>
      </c>
      <c r="J187" s="113"/>
      <c r="K187" s="112"/>
      <c r="L187" s="205" t="s">
        <v>55</v>
      </c>
      <c r="M187" s="205"/>
      <c r="N187" s="205"/>
      <c r="O187" s="205"/>
      <c r="P187" s="205"/>
      <c r="Q187" s="111">
        <f t="shared" si="26"/>
        <v>6.5</v>
      </c>
      <c r="R187" s="113"/>
      <c r="S187" s="112"/>
      <c r="T187" s="111">
        <f t="shared" si="27"/>
        <v>6.5</v>
      </c>
      <c r="U187" s="113"/>
      <c r="V187" s="112"/>
    </row>
    <row r="188" spans="1:22" x14ac:dyDescent="0.25">
      <c r="A188" s="205" t="s">
        <v>69</v>
      </c>
      <c r="B188" s="205"/>
      <c r="C188" s="205"/>
      <c r="D188" s="205"/>
      <c r="E188" s="205"/>
      <c r="F188" s="111">
        <v>21.4</v>
      </c>
      <c r="G188" s="113"/>
      <c r="H188" s="112"/>
      <c r="I188" s="111">
        <v>18</v>
      </c>
      <c r="J188" s="113"/>
      <c r="K188" s="112"/>
      <c r="L188" s="205" t="s">
        <v>69</v>
      </c>
      <c r="M188" s="205"/>
      <c r="N188" s="205"/>
      <c r="O188" s="205"/>
      <c r="P188" s="205"/>
      <c r="Q188" s="111">
        <f t="shared" si="26"/>
        <v>23.183333333333334</v>
      </c>
      <c r="R188" s="113"/>
      <c r="S188" s="112"/>
      <c r="T188" s="111">
        <f t="shared" si="27"/>
        <v>19.5</v>
      </c>
      <c r="U188" s="113"/>
      <c r="V188" s="112"/>
    </row>
    <row r="189" spans="1:22" x14ac:dyDescent="0.25">
      <c r="A189" s="205" t="s">
        <v>58</v>
      </c>
      <c r="B189" s="205"/>
      <c r="C189" s="205"/>
      <c r="D189" s="205"/>
      <c r="E189" s="205"/>
      <c r="F189" s="111">
        <v>50.4</v>
      </c>
      <c r="G189" s="113"/>
      <c r="H189" s="112"/>
      <c r="I189" s="111">
        <v>50.4</v>
      </c>
      <c r="J189" s="113"/>
      <c r="K189" s="112"/>
      <c r="L189" s="205" t="s">
        <v>58</v>
      </c>
      <c r="M189" s="205"/>
      <c r="N189" s="205"/>
      <c r="O189" s="205"/>
      <c r="P189" s="205"/>
      <c r="Q189" s="111">
        <f t="shared" si="26"/>
        <v>54.6</v>
      </c>
      <c r="R189" s="113"/>
      <c r="S189" s="112"/>
      <c r="T189" s="111">
        <f t="shared" si="27"/>
        <v>54.6</v>
      </c>
      <c r="U189" s="113"/>
      <c r="V189" s="112"/>
    </row>
    <row r="190" spans="1:22" x14ac:dyDescent="0.25">
      <c r="A190" s="205" t="s">
        <v>57</v>
      </c>
      <c r="B190" s="205"/>
      <c r="C190" s="205"/>
      <c r="D190" s="205"/>
      <c r="E190" s="205"/>
      <c r="F190" s="111">
        <v>103.2</v>
      </c>
      <c r="G190" s="113"/>
      <c r="H190" s="112"/>
      <c r="I190" s="111">
        <v>103.2</v>
      </c>
      <c r="J190" s="113"/>
      <c r="K190" s="112"/>
      <c r="L190" s="205" t="s">
        <v>57</v>
      </c>
      <c r="M190" s="205"/>
      <c r="N190" s="205"/>
      <c r="O190" s="205"/>
      <c r="P190" s="205"/>
      <c r="Q190" s="111">
        <f t="shared" si="26"/>
        <v>111.8</v>
      </c>
      <c r="R190" s="113"/>
      <c r="S190" s="112"/>
      <c r="T190" s="111">
        <f t="shared" si="27"/>
        <v>111.8</v>
      </c>
      <c r="U190" s="113"/>
      <c r="V190" s="112"/>
    </row>
    <row r="191" spans="1:22" x14ac:dyDescent="0.25">
      <c r="A191" s="205" t="s">
        <v>25</v>
      </c>
      <c r="B191" s="205"/>
      <c r="C191" s="205"/>
      <c r="D191" s="205"/>
      <c r="E191" s="205"/>
      <c r="F191" s="208"/>
      <c r="G191" s="208"/>
      <c r="H191" s="208"/>
      <c r="I191" s="208">
        <v>240</v>
      </c>
      <c r="J191" s="208"/>
      <c r="K191" s="208"/>
      <c r="L191" s="205" t="s">
        <v>25</v>
      </c>
      <c r="M191" s="205"/>
      <c r="N191" s="205"/>
      <c r="O191" s="205"/>
      <c r="P191" s="205"/>
      <c r="Q191" s="111"/>
      <c r="R191" s="113"/>
      <c r="S191" s="112"/>
      <c r="T191" s="260">
        <f t="shared" ref="T191" si="28">I191*260/240</f>
        <v>260</v>
      </c>
      <c r="U191" s="261"/>
      <c r="V191" s="262"/>
    </row>
    <row r="192" spans="1:22" ht="15" hidden="1" customHeight="1" x14ac:dyDescent="0.25">
      <c r="A192" s="205"/>
      <c r="B192" s="205"/>
      <c r="C192" s="205"/>
      <c r="D192" s="205"/>
      <c r="E192" s="205"/>
      <c r="F192" s="208"/>
      <c r="G192" s="208"/>
      <c r="H192" s="208"/>
      <c r="I192" s="208"/>
      <c r="J192" s="208"/>
      <c r="K192" s="208"/>
      <c r="L192" s="205"/>
      <c r="M192" s="205"/>
      <c r="N192" s="205"/>
      <c r="O192" s="205"/>
      <c r="P192" s="205"/>
      <c r="Q192" s="208"/>
      <c r="R192" s="208"/>
      <c r="S192" s="208"/>
      <c r="T192" s="208"/>
      <c r="U192" s="208"/>
      <c r="V192" s="208"/>
    </row>
    <row r="193" spans="1:22" ht="15" hidden="1" customHeight="1" x14ac:dyDescent="0.25">
      <c r="A193" s="247"/>
      <c r="B193" s="248"/>
      <c r="C193" s="248"/>
      <c r="D193" s="248"/>
      <c r="E193" s="249"/>
      <c r="F193" s="208"/>
      <c r="G193" s="208"/>
      <c r="H193" s="208"/>
      <c r="I193" s="208"/>
      <c r="J193" s="208"/>
      <c r="K193" s="208"/>
      <c r="L193" s="247"/>
      <c r="M193" s="248"/>
      <c r="N193" s="248"/>
      <c r="O193" s="248"/>
      <c r="P193" s="249"/>
      <c r="Q193" s="208"/>
      <c r="R193" s="208"/>
      <c r="S193" s="208"/>
      <c r="T193" s="208"/>
      <c r="U193" s="208"/>
      <c r="V193" s="208"/>
    </row>
    <row r="194" spans="1:22" ht="15" hidden="1" customHeight="1" x14ac:dyDescent="0.25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</row>
    <row r="195" spans="1:22" x14ac:dyDescent="0.25">
      <c r="A195" s="215" t="s">
        <v>31</v>
      </c>
      <c r="B195" s="215"/>
      <c r="C195" s="215"/>
      <c r="D195" s="215"/>
      <c r="E195" s="215"/>
      <c r="F195" s="215"/>
      <c r="G195" s="215"/>
      <c r="H195" s="215"/>
      <c r="I195" s="123"/>
      <c r="J195" s="123"/>
      <c r="K195" s="123"/>
      <c r="L195" s="215" t="s">
        <v>31</v>
      </c>
      <c r="M195" s="215"/>
      <c r="N195" s="215"/>
      <c r="O195" s="215"/>
      <c r="P195" s="215"/>
      <c r="Q195" s="215"/>
      <c r="R195" s="215"/>
      <c r="S195" s="215"/>
      <c r="T195" s="123"/>
      <c r="U195" s="123"/>
      <c r="V195" s="123"/>
    </row>
    <row r="196" spans="1:22" ht="15" customHeight="1" x14ac:dyDescent="0.25">
      <c r="A196" s="208" t="s">
        <v>26</v>
      </c>
      <c r="B196" s="208"/>
      <c r="C196" s="208"/>
      <c r="D196" s="208"/>
      <c r="E196" s="208"/>
      <c r="F196" s="208"/>
      <c r="G196" s="216" t="s">
        <v>30</v>
      </c>
      <c r="H196" s="216"/>
      <c r="I196" s="217" t="s">
        <v>9</v>
      </c>
      <c r="J196" s="218"/>
      <c r="K196" s="219"/>
      <c r="L196" s="208" t="s">
        <v>26</v>
      </c>
      <c r="M196" s="208"/>
      <c r="N196" s="208"/>
      <c r="O196" s="208"/>
      <c r="P196" s="208"/>
      <c r="Q196" s="208"/>
      <c r="R196" s="216" t="s">
        <v>30</v>
      </c>
      <c r="S196" s="216"/>
      <c r="T196" s="217" t="s">
        <v>9</v>
      </c>
      <c r="U196" s="218"/>
      <c r="V196" s="219"/>
    </row>
    <row r="197" spans="1:22" x14ac:dyDescent="0.25">
      <c r="A197" s="208" t="s">
        <v>27</v>
      </c>
      <c r="B197" s="208"/>
      <c r="C197" s="208" t="s">
        <v>28</v>
      </c>
      <c r="D197" s="208"/>
      <c r="E197" s="208" t="s">
        <v>29</v>
      </c>
      <c r="F197" s="208"/>
      <c r="G197" s="216"/>
      <c r="H197" s="216"/>
      <c r="I197" s="220"/>
      <c r="J197" s="221"/>
      <c r="K197" s="222"/>
      <c r="L197" s="208" t="s">
        <v>27</v>
      </c>
      <c r="M197" s="208"/>
      <c r="N197" s="208" t="s">
        <v>28</v>
      </c>
      <c r="O197" s="208"/>
      <c r="P197" s="208" t="s">
        <v>29</v>
      </c>
      <c r="Q197" s="208"/>
      <c r="R197" s="216"/>
      <c r="S197" s="216"/>
      <c r="T197" s="220"/>
      <c r="U197" s="221"/>
      <c r="V197" s="222"/>
    </row>
    <row r="198" spans="1:22" x14ac:dyDescent="0.25">
      <c r="A198" s="213">
        <v>11.2</v>
      </c>
      <c r="B198" s="213"/>
      <c r="C198" s="213">
        <v>9.4</v>
      </c>
      <c r="D198" s="213"/>
      <c r="E198" s="213">
        <v>13.5</v>
      </c>
      <c r="F198" s="213"/>
      <c r="G198" s="213">
        <v>195.6</v>
      </c>
      <c r="H198" s="213"/>
      <c r="I198" s="250">
        <v>0.5</v>
      </c>
      <c r="J198" s="209"/>
      <c r="K198" s="13"/>
      <c r="L198" s="213">
        <f>A198*260/240</f>
        <v>12.133333333333333</v>
      </c>
      <c r="M198" s="213"/>
      <c r="N198" s="213">
        <f t="shared" ref="N198" si="29">C198*260/240</f>
        <v>10.183333333333334</v>
      </c>
      <c r="O198" s="213"/>
      <c r="P198" s="213">
        <f t="shared" ref="P198" si="30">E198*260/240</f>
        <v>14.625</v>
      </c>
      <c r="Q198" s="213"/>
      <c r="R198" s="213">
        <f t="shared" ref="R198" si="31">G198*260/240</f>
        <v>211.9</v>
      </c>
      <c r="S198" s="213"/>
      <c r="T198" s="213">
        <f t="shared" ref="T198" si="32">I198*260/240</f>
        <v>0.54166666666666663</v>
      </c>
      <c r="U198" s="111"/>
      <c r="V198" s="13"/>
    </row>
    <row r="199" spans="1:22" x14ac:dyDescent="0.25">
      <c r="A199" s="123" t="s">
        <v>32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 t="s">
        <v>32</v>
      </c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</row>
    <row r="200" spans="1:22" ht="108" customHeight="1" x14ac:dyDescent="0.25">
      <c r="A200" s="290" t="s">
        <v>430</v>
      </c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91" t="s">
        <v>430</v>
      </c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</row>
    <row r="201" spans="1:22" x14ac:dyDescent="0.25">
      <c r="A201" s="125" t="s">
        <v>10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 t="s">
        <v>10</v>
      </c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</row>
    <row r="202" spans="1:22" ht="33.75" customHeight="1" x14ac:dyDescent="0.25">
      <c r="A202" s="121" t="s">
        <v>431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 t="s">
        <v>431</v>
      </c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</row>
    <row r="203" spans="1:22" x14ac:dyDescent="0.25">
      <c r="A203" s="125" t="s">
        <v>11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 t="s">
        <v>11</v>
      </c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</row>
    <row r="204" spans="1:22" ht="48" customHeight="1" x14ac:dyDescent="0.25">
      <c r="A204" s="121" t="s">
        <v>432</v>
      </c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 t="s">
        <v>432</v>
      </c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</row>
    <row r="205" spans="1:22" x14ac:dyDescent="0.25">
      <c r="A205" s="224"/>
      <c r="B205" s="224"/>
      <c r="C205" s="224"/>
      <c r="D205" s="224"/>
      <c r="E205" s="23"/>
      <c r="F205" s="23"/>
      <c r="G205" s="23"/>
      <c r="H205" s="23"/>
      <c r="I205" s="23"/>
      <c r="J205" s="23"/>
      <c r="K205" s="23"/>
      <c r="L205" s="224"/>
      <c r="M205" s="224"/>
      <c r="N205" s="224"/>
      <c r="O205" s="224"/>
      <c r="P205" s="23"/>
      <c r="Q205" s="23"/>
      <c r="R205" s="23"/>
      <c r="S205" s="23"/>
      <c r="T205" s="23"/>
      <c r="U205" s="23"/>
      <c r="V205" s="23"/>
    </row>
    <row r="206" spans="1:22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x14ac:dyDescent="0.25">
      <c r="A207" s="95"/>
      <c r="B207" s="95"/>
      <c r="C207" s="95"/>
      <c r="D207" s="26"/>
      <c r="E207" s="95"/>
      <c r="F207" s="95"/>
      <c r="G207" s="95"/>
      <c r="H207" s="26"/>
      <c r="I207" s="95"/>
      <c r="J207" s="95"/>
      <c r="K207" s="95"/>
      <c r="L207" s="95"/>
      <c r="M207" s="95"/>
      <c r="N207" s="95"/>
      <c r="O207" s="26"/>
      <c r="P207" s="95"/>
      <c r="Q207" s="95"/>
      <c r="R207" s="95"/>
      <c r="S207" s="26"/>
      <c r="T207" s="95"/>
      <c r="U207" s="95"/>
      <c r="V207" s="95"/>
    </row>
    <row r="208" spans="1:22" x14ac:dyDescent="0.25">
      <c r="A208" s="200"/>
      <c r="B208" s="200"/>
      <c r="C208" s="200"/>
      <c r="D208" s="200"/>
      <c r="E208" s="9"/>
      <c r="F208" s="9"/>
      <c r="G208" s="9"/>
      <c r="H208" s="9"/>
      <c r="I208" s="9"/>
      <c r="J208" s="9"/>
      <c r="K208" s="9"/>
      <c r="L208" s="200"/>
      <c r="M208" s="200"/>
      <c r="N208" s="200"/>
      <c r="O208" s="200"/>
      <c r="P208" s="9"/>
      <c r="Q208" s="9"/>
      <c r="R208" s="9"/>
      <c r="S208" s="9"/>
      <c r="T208" s="9"/>
      <c r="U208" s="9"/>
      <c r="V208" s="9"/>
    </row>
    <row r="209" spans="1:22" x14ac:dyDescent="0.25">
      <c r="A209" s="125" t="s">
        <v>391</v>
      </c>
      <c r="B209" s="125"/>
      <c r="C209" s="125"/>
      <c r="D209" s="125"/>
      <c r="E209" s="125"/>
      <c r="F209" s="125"/>
      <c r="G209" s="14"/>
      <c r="H209" s="14"/>
      <c r="I209" s="15"/>
      <c r="J209" s="125" t="s">
        <v>38</v>
      </c>
      <c r="K209" s="125"/>
      <c r="L209" s="125" t="s">
        <v>391</v>
      </c>
      <c r="M209" s="125"/>
      <c r="N209" s="125"/>
      <c r="O209" s="125"/>
      <c r="P209" s="125"/>
      <c r="Q209" s="125"/>
      <c r="R209" s="14"/>
      <c r="S209" s="14"/>
      <c r="T209" s="15"/>
      <c r="U209" s="125" t="s">
        <v>38</v>
      </c>
      <c r="V209" s="125"/>
    </row>
    <row r="210" spans="1:22" ht="12.75" customHeight="1" x14ac:dyDescent="0.25">
      <c r="A210" s="6"/>
      <c r="B210" s="9"/>
      <c r="C210" s="9"/>
      <c r="D210" s="9"/>
      <c r="E210" s="9"/>
      <c r="F210" s="9"/>
      <c r="G210" s="11"/>
      <c r="H210" s="103"/>
      <c r="I210" s="103"/>
      <c r="J210" s="103" t="s">
        <v>0</v>
      </c>
      <c r="K210" s="103"/>
      <c r="L210" s="9"/>
      <c r="M210" s="9"/>
      <c r="N210" s="9"/>
      <c r="O210" s="9"/>
      <c r="P210" s="9"/>
      <c r="Q210" s="9"/>
      <c r="R210" s="11"/>
      <c r="S210" s="103"/>
      <c r="T210" s="103"/>
      <c r="U210" s="103" t="s">
        <v>0</v>
      </c>
      <c r="V210" s="103"/>
    </row>
    <row r="211" spans="1:22" ht="12.75" customHeight="1" x14ac:dyDescent="0.25">
      <c r="A211" s="9"/>
      <c r="B211" s="9"/>
      <c r="C211" s="9"/>
      <c r="D211" s="9"/>
      <c r="E211" s="9"/>
      <c r="F211" s="9"/>
      <c r="G211" s="9"/>
      <c r="H211" s="103"/>
      <c r="I211" s="103"/>
      <c r="J211" s="103" t="s">
        <v>632</v>
      </c>
      <c r="K211" s="103"/>
      <c r="L211" s="9"/>
      <c r="M211" s="9"/>
      <c r="N211" s="9"/>
      <c r="O211" s="9"/>
      <c r="P211" s="9"/>
      <c r="Q211" s="9"/>
      <c r="R211" s="9"/>
      <c r="S211" s="103"/>
      <c r="T211" s="103"/>
      <c r="U211" s="103" t="s">
        <v>632</v>
      </c>
      <c r="V211" s="103"/>
    </row>
    <row r="212" spans="1:22" ht="17.25" customHeight="1" x14ac:dyDescent="0.25">
      <c r="A212" s="9"/>
      <c r="B212" s="9"/>
      <c r="C212" s="9"/>
      <c r="D212" s="9"/>
      <c r="E212" s="9"/>
      <c r="F212" s="9"/>
      <c r="G212" s="12"/>
      <c r="H212" s="104" t="s">
        <v>633</v>
      </c>
      <c r="I212" s="104"/>
      <c r="J212" s="104"/>
      <c r="K212" s="104"/>
      <c r="L212" s="9"/>
      <c r="M212" s="9"/>
      <c r="N212" s="9"/>
      <c r="O212" s="9"/>
      <c r="P212" s="9"/>
      <c r="Q212" s="9"/>
      <c r="R212" s="12"/>
      <c r="S212" s="104" t="s">
        <v>633</v>
      </c>
      <c r="T212" s="104"/>
      <c r="U212" s="104"/>
      <c r="V212" s="104"/>
    </row>
    <row r="213" spans="1:22" ht="21.75" customHeight="1" x14ac:dyDescent="0.25">
      <c r="A213" s="9"/>
      <c r="B213" s="9"/>
      <c r="C213" s="9"/>
      <c r="D213" s="9"/>
      <c r="E213" s="9"/>
      <c r="F213" s="9"/>
      <c r="G213" s="12"/>
      <c r="H213" s="94" t="s">
        <v>1</v>
      </c>
      <c r="I213" s="94"/>
      <c r="J213" s="94"/>
      <c r="K213" s="94"/>
      <c r="L213" s="9"/>
      <c r="M213" s="9"/>
      <c r="N213" s="9"/>
      <c r="O213" s="9"/>
      <c r="P213" s="9"/>
      <c r="Q213" s="9"/>
      <c r="R213" s="12"/>
      <c r="S213" s="94" t="s">
        <v>1</v>
      </c>
      <c r="T213" s="94"/>
      <c r="U213" s="94"/>
      <c r="V213" s="94"/>
    </row>
    <row r="214" spans="1:22" ht="19.5" customHeight="1" x14ac:dyDescent="0.25">
      <c r="A214" s="9"/>
      <c r="B214" s="9"/>
      <c r="C214" s="9"/>
      <c r="D214" s="9"/>
      <c r="E214" s="9"/>
      <c r="F214" s="9"/>
      <c r="G214" s="12"/>
      <c r="H214" s="94" t="s">
        <v>2</v>
      </c>
      <c r="I214" s="94"/>
      <c r="J214" s="94"/>
      <c r="K214" s="94"/>
      <c r="L214" s="9"/>
      <c r="M214" s="9"/>
      <c r="N214" s="9"/>
      <c r="O214" s="9"/>
      <c r="P214" s="9"/>
      <c r="Q214" s="9"/>
      <c r="R214" s="12"/>
      <c r="S214" s="94" t="s">
        <v>2</v>
      </c>
      <c r="T214" s="94"/>
      <c r="U214" s="94"/>
      <c r="V214" s="94"/>
    </row>
    <row r="215" spans="1:22" ht="21" customHeight="1" x14ac:dyDescent="0.25">
      <c r="A215" s="9"/>
      <c r="B215" s="9"/>
      <c r="C215" s="9"/>
      <c r="D215" s="9"/>
      <c r="E215" s="9"/>
      <c r="F215" s="9"/>
      <c r="G215" s="12"/>
      <c r="H215" s="94" t="s">
        <v>3</v>
      </c>
      <c r="I215" s="94"/>
      <c r="J215" s="94"/>
      <c r="K215" s="94"/>
      <c r="L215" s="9"/>
      <c r="M215" s="9"/>
      <c r="N215" s="9"/>
      <c r="O215" s="9"/>
      <c r="P215" s="9"/>
      <c r="Q215" s="9"/>
      <c r="R215" s="12"/>
      <c r="S215" s="94" t="s">
        <v>3</v>
      </c>
      <c r="T215" s="94"/>
      <c r="U215" s="94"/>
      <c r="V215" s="94"/>
    </row>
    <row r="216" spans="1:22" ht="14.25" customHeight="1" x14ac:dyDescent="0.25">
      <c r="A216" s="9"/>
      <c r="B216" s="9"/>
      <c r="C216" s="9"/>
      <c r="D216" s="9"/>
      <c r="E216" s="9"/>
      <c r="F216" s="9"/>
      <c r="G216" s="9"/>
      <c r="H216" s="95" t="s">
        <v>36</v>
      </c>
      <c r="I216" s="95"/>
      <c r="J216" s="95"/>
      <c r="K216" s="95"/>
      <c r="L216" s="9"/>
      <c r="M216" s="9"/>
      <c r="N216" s="9"/>
      <c r="O216" s="9"/>
      <c r="P216" s="9"/>
      <c r="Q216" s="9"/>
      <c r="R216" s="9"/>
      <c r="S216" s="95" t="s">
        <v>36</v>
      </c>
      <c r="T216" s="95"/>
      <c r="U216" s="95"/>
      <c r="V216" s="95"/>
    </row>
    <row r="217" spans="1:22" ht="0.75" hidden="1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5">
      <c r="A218" s="9"/>
      <c r="B218" s="9"/>
      <c r="C218" s="201" t="s">
        <v>428</v>
      </c>
      <c r="D218" s="201"/>
      <c r="E218" s="201"/>
      <c r="F218" s="201"/>
      <c r="G218" s="201"/>
      <c r="H218" s="201"/>
      <c r="I218" s="201"/>
      <c r="J218" s="9"/>
      <c r="K218" s="9"/>
      <c r="L218" s="9"/>
      <c r="M218" s="9"/>
      <c r="N218" s="201" t="s">
        <v>734</v>
      </c>
      <c r="O218" s="201"/>
      <c r="P218" s="201"/>
      <c r="Q218" s="201"/>
      <c r="R218" s="201"/>
      <c r="S218" s="201"/>
      <c r="T218" s="201"/>
      <c r="U218" s="9"/>
      <c r="V218" s="9"/>
    </row>
    <row r="219" spans="1:22" ht="5.2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x14ac:dyDescent="0.25">
      <c r="A220" s="200" t="s">
        <v>16</v>
      </c>
      <c r="B220" s="200"/>
      <c r="C220" s="200"/>
      <c r="D220" s="200"/>
      <c r="E220" s="201" t="s">
        <v>438</v>
      </c>
      <c r="F220" s="201"/>
      <c r="G220" s="201"/>
      <c r="H220" s="201"/>
      <c r="I220" s="201"/>
      <c r="J220" s="201"/>
      <c r="K220" s="201"/>
      <c r="L220" s="200" t="s">
        <v>16</v>
      </c>
      <c r="M220" s="200"/>
      <c r="N220" s="200"/>
      <c r="O220" s="200"/>
      <c r="P220" s="201" t="s">
        <v>438</v>
      </c>
      <c r="Q220" s="201"/>
      <c r="R220" s="201"/>
      <c r="S220" s="201"/>
      <c r="T220" s="201"/>
      <c r="U220" s="201"/>
      <c r="V220" s="201"/>
    </row>
    <row r="221" spans="1:22" ht="28.5" customHeight="1" x14ac:dyDescent="0.25">
      <c r="A221" s="122" t="s">
        <v>17</v>
      </c>
      <c r="B221" s="122"/>
      <c r="C221" s="122"/>
      <c r="D221" s="122"/>
      <c r="E221" s="202" t="s">
        <v>579</v>
      </c>
      <c r="F221" s="202"/>
      <c r="G221" s="202"/>
      <c r="H221" s="202"/>
      <c r="I221" s="202"/>
      <c r="J221" s="202"/>
      <c r="K221" s="202"/>
      <c r="L221" s="122" t="s">
        <v>17</v>
      </c>
      <c r="M221" s="122"/>
      <c r="N221" s="122"/>
      <c r="O221" s="122"/>
      <c r="P221" s="202" t="s">
        <v>579</v>
      </c>
      <c r="Q221" s="202"/>
      <c r="R221" s="202"/>
      <c r="S221" s="202"/>
      <c r="T221" s="202"/>
      <c r="U221" s="202"/>
      <c r="V221" s="202"/>
    </row>
    <row r="222" spans="1:22" x14ac:dyDescent="0.25">
      <c r="A222" s="200" t="s">
        <v>18</v>
      </c>
      <c r="B222" s="200"/>
      <c r="C222" s="200"/>
      <c r="D222" s="200"/>
      <c r="E222" s="125">
        <v>290</v>
      </c>
      <c r="F222" s="125"/>
      <c r="G222" s="125"/>
      <c r="H222" s="125"/>
      <c r="I222" s="125"/>
      <c r="J222" s="125"/>
      <c r="K222" s="125"/>
      <c r="L222" s="200" t="s">
        <v>18</v>
      </c>
      <c r="M222" s="200"/>
      <c r="N222" s="200"/>
      <c r="O222" s="200"/>
      <c r="P222" s="125">
        <v>290</v>
      </c>
      <c r="Q222" s="125"/>
      <c r="R222" s="125"/>
      <c r="S222" s="125"/>
      <c r="T222" s="125"/>
      <c r="U222" s="125"/>
      <c r="V222" s="125"/>
    </row>
    <row r="223" spans="1:22" x14ac:dyDescent="0.25">
      <c r="A223" s="200" t="s">
        <v>24</v>
      </c>
      <c r="B223" s="200"/>
      <c r="C223" s="200"/>
      <c r="D223" s="200"/>
      <c r="E223" s="125">
        <v>240</v>
      </c>
      <c r="F223" s="125"/>
      <c r="G223" s="125"/>
      <c r="H223" s="125"/>
      <c r="I223" s="125"/>
      <c r="J223" s="125"/>
      <c r="K223" s="125"/>
      <c r="L223" s="200" t="s">
        <v>24</v>
      </c>
      <c r="M223" s="200"/>
      <c r="N223" s="200"/>
      <c r="O223" s="200"/>
      <c r="P223" s="125">
        <v>260</v>
      </c>
      <c r="Q223" s="125"/>
      <c r="R223" s="125"/>
      <c r="S223" s="125"/>
      <c r="T223" s="125"/>
      <c r="U223" s="125"/>
      <c r="V223" s="125"/>
    </row>
    <row r="224" spans="1:22" x14ac:dyDescent="0.25">
      <c r="A224" s="207" t="s">
        <v>19</v>
      </c>
      <c r="B224" s="207"/>
      <c r="C224" s="207"/>
      <c r="D224" s="207"/>
      <c r="E224" s="207"/>
      <c r="F224" s="208" t="s">
        <v>20</v>
      </c>
      <c r="G224" s="208"/>
      <c r="H224" s="208"/>
      <c r="I224" s="208"/>
      <c r="J224" s="208"/>
      <c r="K224" s="208"/>
      <c r="L224" s="207" t="s">
        <v>19</v>
      </c>
      <c r="M224" s="207"/>
      <c r="N224" s="207"/>
      <c r="O224" s="207"/>
      <c r="P224" s="207"/>
      <c r="Q224" s="208" t="s">
        <v>20</v>
      </c>
      <c r="R224" s="208"/>
      <c r="S224" s="208"/>
      <c r="T224" s="208"/>
      <c r="U224" s="208"/>
      <c r="V224" s="208"/>
    </row>
    <row r="225" spans="1:22" x14ac:dyDescent="0.25">
      <c r="A225" s="207"/>
      <c r="B225" s="207"/>
      <c r="C225" s="207"/>
      <c r="D225" s="207"/>
      <c r="E225" s="207"/>
      <c r="F225" s="208" t="s">
        <v>21</v>
      </c>
      <c r="G225" s="208"/>
      <c r="H225" s="208"/>
      <c r="I225" s="208" t="s">
        <v>22</v>
      </c>
      <c r="J225" s="208"/>
      <c r="K225" s="208"/>
      <c r="L225" s="207"/>
      <c r="M225" s="207"/>
      <c r="N225" s="207"/>
      <c r="O225" s="207"/>
      <c r="P225" s="207"/>
      <c r="Q225" s="208" t="s">
        <v>21</v>
      </c>
      <c r="R225" s="208"/>
      <c r="S225" s="208"/>
      <c r="T225" s="208" t="s">
        <v>22</v>
      </c>
      <c r="U225" s="208"/>
      <c r="V225" s="208"/>
    </row>
    <row r="226" spans="1:22" x14ac:dyDescent="0.25">
      <c r="A226" s="280" t="s">
        <v>637</v>
      </c>
      <c r="B226" s="280"/>
      <c r="C226" s="280"/>
      <c r="D226" s="280"/>
      <c r="E226" s="280"/>
      <c r="F226" s="281">
        <v>109.6</v>
      </c>
      <c r="G226" s="282"/>
      <c r="H226" s="283"/>
      <c r="I226" s="281">
        <v>98.7</v>
      </c>
      <c r="J226" s="282"/>
      <c r="K226" s="283"/>
      <c r="L226" s="280" t="s">
        <v>637</v>
      </c>
      <c r="M226" s="280"/>
      <c r="N226" s="280"/>
      <c r="O226" s="280"/>
      <c r="P226" s="280"/>
      <c r="Q226" s="281">
        <f>F226*260/240</f>
        <v>118.73333333333333</v>
      </c>
      <c r="R226" s="282"/>
      <c r="S226" s="283"/>
      <c r="T226" s="281">
        <f>I226*260/240</f>
        <v>106.925</v>
      </c>
      <c r="U226" s="282"/>
      <c r="V226" s="283"/>
    </row>
    <row r="227" spans="1:22" x14ac:dyDescent="0.25">
      <c r="A227" s="280" t="s">
        <v>638</v>
      </c>
      <c r="B227" s="280"/>
      <c r="C227" s="280"/>
      <c r="D227" s="280"/>
      <c r="E227" s="280"/>
      <c r="F227" s="281">
        <v>109.6</v>
      </c>
      <c r="G227" s="282"/>
      <c r="H227" s="283"/>
      <c r="I227" s="281">
        <v>98.7</v>
      </c>
      <c r="J227" s="282"/>
      <c r="K227" s="283"/>
      <c r="L227" s="280" t="s">
        <v>638</v>
      </c>
      <c r="M227" s="280"/>
      <c r="N227" s="280"/>
      <c r="O227" s="280"/>
      <c r="P227" s="280"/>
      <c r="Q227" s="281">
        <f>F227*260/240</f>
        <v>118.73333333333333</v>
      </c>
      <c r="R227" s="282"/>
      <c r="S227" s="283"/>
      <c r="T227" s="281">
        <f>I227*260/240</f>
        <v>106.925</v>
      </c>
      <c r="U227" s="282"/>
      <c r="V227" s="283"/>
    </row>
    <row r="228" spans="1:22" x14ac:dyDescent="0.25">
      <c r="A228" s="85" t="s">
        <v>55</v>
      </c>
      <c r="B228" s="86"/>
      <c r="C228" s="86"/>
      <c r="D228" s="86"/>
      <c r="E228" s="87"/>
      <c r="F228" s="111">
        <v>2.7</v>
      </c>
      <c r="G228" s="113"/>
      <c r="H228" s="112"/>
      <c r="I228" s="111">
        <v>2.7</v>
      </c>
      <c r="J228" s="113"/>
      <c r="K228" s="112"/>
      <c r="L228" s="85" t="s">
        <v>55</v>
      </c>
      <c r="M228" s="86"/>
      <c r="N228" s="86"/>
      <c r="O228" s="86"/>
      <c r="P228" s="87"/>
      <c r="Q228" s="111">
        <f>F228*260/240</f>
        <v>2.9249999999999998</v>
      </c>
      <c r="R228" s="113"/>
      <c r="S228" s="112"/>
      <c r="T228" s="111">
        <f>I228*260/240</f>
        <v>2.9249999999999998</v>
      </c>
      <c r="U228" s="113"/>
      <c r="V228" s="112"/>
    </row>
    <row r="229" spans="1:22" x14ac:dyDescent="0.25">
      <c r="A229" s="205" t="s">
        <v>783</v>
      </c>
      <c r="B229" s="205"/>
      <c r="C229" s="205"/>
      <c r="D229" s="205"/>
      <c r="E229" s="205"/>
      <c r="F229" s="111">
        <f>I229*100/75</f>
        <v>146.26666666666668</v>
      </c>
      <c r="G229" s="113"/>
      <c r="H229" s="112"/>
      <c r="I229" s="111">
        <v>109.7</v>
      </c>
      <c r="J229" s="113"/>
      <c r="K229" s="112"/>
      <c r="L229" s="205" t="s">
        <v>783</v>
      </c>
      <c r="M229" s="205"/>
      <c r="N229" s="205"/>
      <c r="O229" s="205"/>
      <c r="P229" s="205"/>
      <c r="Q229" s="111">
        <f t="shared" ref="Q229:Q233" si="33">F229*260/240</f>
        <v>158.45555555555558</v>
      </c>
      <c r="R229" s="113"/>
      <c r="S229" s="112"/>
      <c r="T229" s="111">
        <f t="shared" ref="T229:T234" si="34">I229*260/240</f>
        <v>118.84166666666667</v>
      </c>
      <c r="U229" s="113"/>
      <c r="V229" s="112"/>
    </row>
    <row r="230" spans="1:22" x14ac:dyDescent="0.25">
      <c r="A230" s="205" t="s">
        <v>68</v>
      </c>
      <c r="B230" s="205"/>
      <c r="C230" s="205"/>
      <c r="D230" s="205"/>
      <c r="E230" s="205"/>
      <c r="F230" s="111">
        <f>I230*100/80</f>
        <v>23.75</v>
      </c>
      <c r="G230" s="113"/>
      <c r="H230" s="112"/>
      <c r="I230" s="111">
        <v>19</v>
      </c>
      <c r="J230" s="113"/>
      <c r="K230" s="112"/>
      <c r="L230" s="205" t="s">
        <v>68</v>
      </c>
      <c r="M230" s="205"/>
      <c r="N230" s="205"/>
      <c r="O230" s="205"/>
      <c r="P230" s="205"/>
      <c r="Q230" s="111">
        <f t="shared" si="33"/>
        <v>25.729166666666668</v>
      </c>
      <c r="R230" s="113"/>
      <c r="S230" s="112"/>
      <c r="T230" s="111">
        <f t="shared" si="34"/>
        <v>20.583333333333332</v>
      </c>
      <c r="U230" s="113"/>
      <c r="V230" s="112"/>
    </row>
    <row r="231" spans="1:22" x14ac:dyDescent="0.25">
      <c r="A231" s="205" t="s">
        <v>69</v>
      </c>
      <c r="B231" s="205"/>
      <c r="C231" s="205"/>
      <c r="D231" s="205"/>
      <c r="E231" s="205"/>
      <c r="F231" s="111">
        <v>16.3</v>
      </c>
      <c r="G231" s="113"/>
      <c r="H231" s="112"/>
      <c r="I231" s="111">
        <v>13.7</v>
      </c>
      <c r="J231" s="113"/>
      <c r="K231" s="112"/>
      <c r="L231" s="205" t="s">
        <v>69</v>
      </c>
      <c r="M231" s="205"/>
      <c r="N231" s="205"/>
      <c r="O231" s="205"/>
      <c r="P231" s="205"/>
      <c r="Q231" s="111">
        <f t="shared" si="33"/>
        <v>17.658333333333335</v>
      </c>
      <c r="R231" s="113"/>
      <c r="S231" s="112"/>
      <c r="T231" s="111">
        <f t="shared" si="34"/>
        <v>14.841666666666667</v>
      </c>
      <c r="U231" s="113"/>
      <c r="V231" s="112"/>
    </row>
    <row r="232" spans="1:22" x14ac:dyDescent="0.25">
      <c r="A232" s="205" t="s">
        <v>71</v>
      </c>
      <c r="B232" s="205"/>
      <c r="C232" s="205"/>
      <c r="D232" s="205"/>
      <c r="E232" s="205"/>
      <c r="F232" s="111">
        <v>3.3</v>
      </c>
      <c r="G232" s="113"/>
      <c r="H232" s="112"/>
      <c r="I232" s="111">
        <v>3.3</v>
      </c>
      <c r="J232" s="113"/>
      <c r="K232" s="112"/>
      <c r="L232" s="205" t="s">
        <v>71</v>
      </c>
      <c r="M232" s="205"/>
      <c r="N232" s="205"/>
      <c r="O232" s="205"/>
      <c r="P232" s="205"/>
      <c r="Q232" s="111">
        <f t="shared" si="33"/>
        <v>3.5750000000000002</v>
      </c>
      <c r="R232" s="113"/>
      <c r="S232" s="112"/>
      <c r="T232" s="111">
        <f t="shared" si="34"/>
        <v>3.5750000000000002</v>
      </c>
      <c r="U232" s="113"/>
      <c r="V232" s="112"/>
    </row>
    <row r="233" spans="1:22" x14ac:dyDescent="0.25">
      <c r="A233" s="205" t="s">
        <v>50</v>
      </c>
      <c r="B233" s="205"/>
      <c r="C233" s="205"/>
      <c r="D233" s="205"/>
      <c r="E233" s="205"/>
      <c r="F233" s="111">
        <v>1.4</v>
      </c>
      <c r="G233" s="113"/>
      <c r="H233" s="112"/>
      <c r="I233" s="111">
        <v>1.4</v>
      </c>
      <c r="J233" s="113"/>
      <c r="K233" s="112"/>
      <c r="L233" s="205" t="s">
        <v>50</v>
      </c>
      <c r="M233" s="205"/>
      <c r="N233" s="205"/>
      <c r="O233" s="205"/>
      <c r="P233" s="205"/>
      <c r="Q233" s="111">
        <f t="shared" si="33"/>
        <v>1.5166666666666666</v>
      </c>
      <c r="R233" s="113"/>
      <c r="S233" s="112"/>
      <c r="T233" s="111">
        <f t="shared" si="34"/>
        <v>1.5166666666666666</v>
      </c>
      <c r="U233" s="113"/>
      <c r="V233" s="112"/>
    </row>
    <row r="234" spans="1:22" x14ac:dyDescent="0.25">
      <c r="A234" s="205" t="s">
        <v>25</v>
      </c>
      <c r="B234" s="205"/>
      <c r="C234" s="205"/>
      <c r="D234" s="205"/>
      <c r="E234" s="205"/>
      <c r="F234" s="111"/>
      <c r="G234" s="113"/>
      <c r="H234" s="112"/>
      <c r="I234" s="260">
        <v>240</v>
      </c>
      <c r="J234" s="261"/>
      <c r="K234" s="262"/>
      <c r="L234" s="205" t="s">
        <v>25</v>
      </c>
      <c r="M234" s="205"/>
      <c r="N234" s="205"/>
      <c r="O234" s="205"/>
      <c r="P234" s="205"/>
      <c r="Q234" s="111"/>
      <c r="R234" s="113"/>
      <c r="S234" s="112"/>
      <c r="T234" s="260">
        <f t="shared" si="34"/>
        <v>260</v>
      </c>
      <c r="U234" s="261"/>
      <c r="V234" s="262"/>
    </row>
    <row r="235" spans="1:22" x14ac:dyDescent="0.25">
      <c r="A235" s="215" t="s">
        <v>31</v>
      </c>
      <c r="B235" s="215"/>
      <c r="C235" s="215"/>
      <c r="D235" s="215"/>
      <c r="E235" s="215"/>
      <c r="F235" s="215"/>
      <c r="G235" s="215"/>
      <c r="H235" s="215"/>
      <c r="I235" s="123"/>
      <c r="J235" s="123"/>
      <c r="K235" s="123"/>
      <c r="L235" s="215" t="s">
        <v>31</v>
      </c>
      <c r="M235" s="215"/>
      <c r="N235" s="215"/>
      <c r="O235" s="215"/>
      <c r="P235" s="215"/>
      <c r="Q235" s="215"/>
      <c r="R235" s="215"/>
      <c r="S235" s="215"/>
      <c r="T235" s="123"/>
      <c r="U235" s="123"/>
      <c r="V235" s="123"/>
    </row>
    <row r="236" spans="1:22" ht="15" customHeight="1" x14ac:dyDescent="0.25">
      <c r="A236" s="208" t="s">
        <v>26</v>
      </c>
      <c r="B236" s="208"/>
      <c r="C236" s="208"/>
      <c r="D236" s="208"/>
      <c r="E236" s="208"/>
      <c r="F236" s="208"/>
      <c r="G236" s="216" t="s">
        <v>30</v>
      </c>
      <c r="H236" s="216"/>
      <c r="I236" s="217" t="s">
        <v>9</v>
      </c>
      <c r="J236" s="218"/>
      <c r="K236" s="219"/>
      <c r="L236" s="208" t="s">
        <v>26</v>
      </c>
      <c r="M236" s="208"/>
      <c r="N236" s="208"/>
      <c r="O236" s="208"/>
      <c r="P236" s="208"/>
      <c r="Q236" s="208"/>
      <c r="R236" s="216" t="s">
        <v>30</v>
      </c>
      <c r="S236" s="216"/>
      <c r="T236" s="217" t="s">
        <v>9</v>
      </c>
      <c r="U236" s="218"/>
      <c r="V236" s="219"/>
    </row>
    <row r="237" spans="1:22" x14ac:dyDescent="0.25">
      <c r="A237" s="208" t="s">
        <v>27</v>
      </c>
      <c r="B237" s="208"/>
      <c r="C237" s="208" t="s">
        <v>28</v>
      </c>
      <c r="D237" s="208"/>
      <c r="E237" s="208" t="s">
        <v>29</v>
      </c>
      <c r="F237" s="208"/>
      <c r="G237" s="216"/>
      <c r="H237" s="216"/>
      <c r="I237" s="220"/>
      <c r="J237" s="221"/>
      <c r="K237" s="222"/>
      <c r="L237" s="208" t="s">
        <v>27</v>
      </c>
      <c r="M237" s="208"/>
      <c r="N237" s="208" t="s">
        <v>28</v>
      </c>
      <c r="O237" s="208"/>
      <c r="P237" s="208" t="s">
        <v>29</v>
      </c>
      <c r="Q237" s="208"/>
      <c r="R237" s="216"/>
      <c r="S237" s="216"/>
      <c r="T237" s="220"/>
      <c r="U237" s="221"/>
      <c r="V237" s="222"/>
    </row>
    <row r="238" spans="1:22" x14ac:dyDescent="0.25">
      <c r="A238" s="250">
        <v>11</v>
      </c>
      <c r="B238" s="250"/>
      <c r="C238" s="250">
        <v>15.9</v>
      </c>
      <c r="D238" s="250"/>
      <c r="E238" s="250">
        <v>20.6</v>
      </c>
      <c r="F238" s="250"/>
      <c r="G238" s="250">
        <v>225.3</v>
      </c>
      <c r="H238" s="250"/>
      <c r="I238" s="250">
        <v>8.6999999999999993</v>
      </c>
      <c r="J238" s="209"/>
      <c r="K238" s="13"/>
      <c r="L238" s="250">
        <f>A238*260/240</f>
        <v>11.916666666666666</v>
      </c>
      <c r="M238" s="250"/>
      <c r="N238" s="250">
        <f t="shared" ref="N238" si="35">C238*260/240</f>
        <v>17.225000000000001</v>
      </c>
      <c r="O238" s="250"/>
      <c r="P238" s="250">
        <f t="shared" ref="P238" si="36">E238*260/240</f>
        <v>22.316666666666666</v>
      </c>
      <c r="Q238" s="250"/>
      <c r="R238" s="250">
        <f t="shared" ref="R238" si="37">G238*260/240</f>
        <v>244.07499999999999</v>
      </c>
      <c r="S238" s="250"/>
      <c r="T238" s="250">
        <f t="shared" ref="T238" si="38">I238*260/240</f>
        <v>9.4250000000000007</v>
      </c>
      <c r="U238" s="209"/>
      <c r="V238" s="13"/>
    </row>
    <row r="239" spans="1:22" x14ac:dyDescent="0.25">
      <c r="A239" s="123" t="s">
        <v>32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 t="s">
        <v>32</v>
      </c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</row>
    <row r="240" spans="1:22" ht="108" customHeight="1" x14ac:dyDescent="0.25">
      <c r="A240" s="289" t="s">
        <v>463</v>
      </c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9" t="s">
        <v>644</v>
      </c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</row>
    <row r="241" spans="1:22" x14ac:dyDescent="0.25">
      <c r="A241" s="125" t="s">
        <v>10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 t="s">
        <v>10</v>
      </c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</row>
    <row r="242" spans="1:22" ht="34.5" customHeight="1" x14ac:dyDescent="0.25">
      <c r="A242" s="121" t="s">
        <v>146</v>
      </c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 t="s">
        <v>146</v>
      </c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</row>
    <row r="243" spans="1:22" x14ac:dyDescent="0.25">
      <c r="A243" s="125" t="s">
        <v>11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 t="s">
        <v>11</v>
      </c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</row>
    <row r="244" spans="1:22" ht="54" customHeight="1" x14ac:dyDescent="0.25">
      <c r="A244" s="121" t="s">
        <v>439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 t="s">
        <v>439</v>
      </c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</row>
    <row r="245" spans="1:22" x14ac:dyDescent="0.25">
      <c r="A245" s="224"/>
      <c r="B245" s="224"/>
      <c r="C245" s="224"/>
      <c r="D245" s="224"/>
      <c r="E245" s="23"/>
      <c r="F245" s="23"/>
      <c r="G245" s="23"/>
      <c r="H245" s="23"/>
      <c r="I245" s="23"/>
      <c r="J245" s="23"/>
      <c r="K245" s="23"/>
      <c r="L245" s="224"/>
      <c r="M245" s="224"/>
      <c r="N245" s="224"/>
      <c r="O245" s="224"/>
      <c r="P245" s="23"/>
      <c r="Q245" s="23"/>
      <c r="R245" s="23"/>
      <c r="S245" s="23"/>
      <c r="T245" s="23"/>
      <c r="U245" s="23"/>
      <c r="V245" s="23"/>
    </row>
    <row r="246" spans="1:22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x14ac:dyDescent="0.25">
      <c r="A247" s="95"/>
      <c r="B247" s="95"/>
      <c r="C247" s="95"/>
      <c r="D247" s="26"/>
      <c r="E247" s="95"/>
      <c r="F247" s="95"/>
      <c r="G247" s="95"/>
      <c r="H247" s="26"/>
      <c r="I247" s="95"/>
      <c r="J247" s="95"/>
      <c r="K247" s="95"/>
      <c r="L247" s="95"/>
      <c r="M247" s="95"/>
      <c r="N247" s="95"/>
      <c r="O247" s="26"/>
      <c r="P247" s="95"/>
      <c r="Q247" s="95"/>
      <c r="R247" s="95"/>
      <c r="S247" s="26"/>
      <c r="T247" s="95"/>
      <c r="U247" s="95"/>
      <c r="V247" s="95"/>
    </row>
    <row r="248" spans="1:22" x14ac:dyDescent="0.25">
      <c r="A248" s="200"/>
      <c r="B248" s="200"/>
      <c r="C248" s="200"/>
      <c r="D248" s="200"/>
      <c r="E248" s="9"/>
      <c r="F248" s="9"/>
      <c r="G248" s="9"/>
      <c r="H248" s="9"/>
      <c r="I248" s="9"/>
      <c r="J248" s="9"/>
      <c r="K248" s="9"/>
      <c r="L248" s="200"/>
      <c r="M248" s="200"/>
      <c r="N248" s="200"/>
      <c r="O248" s="200"/>
      <c r="P248" s="9"/>
      <c r="Q248" s="9"/>
      <c r="R248" s="9"/>
      <c r="S248" s="9"/>
      <c r="T248" s="9"/>
      <c r="U248" s="9"/>
      <c r="V248" s="9"/>
    </row>
    <row r="249" spans="1:22" x14ac:dyDescent="0.25">
      <c r="A249" s="125" t="s">
        <v>391</v>
      </c>
      <c r="B249" s="125"/>
      <c r="C249" s="125"/>
      <c r="D249" s="125"/>
      <c r="E249" s="125"/>
      <c r="F249" s="125"/>
      <c r="G249" s="14"/>
      <c r="H249" s="14"/>
      <c r="I249" s="15"/>
      <c r="J249" s="125" t="s">
        <v>38</v>
      </c>
      <c r="K249" s="125"/>
      <c r="L249" s="125" t="s">
        <v>391</v>
      </c>
      <c r="M249" s="125"/>
      <c r="N249" s="125"/>
      <c r="O249" s="125"/>
      <c r="P249" s="125"/>
      <c r="Q249" s="125"/>
      <c r="R249" s="14"/>
      <c r="S249" s="14"/>
      <c r="T249" s="15"/>
      <c r="U249" s="125" t="s">
        <v>38</v>
      </c>
      <c r="V249" s="125"/>
    </row>
    <row r="250" spans="1:22" ht="12.75" customHeight="1" x14ac:dyDescent="0.25">
      <c r="A250" s="31"/>
      <c r="B250" s="9"/>
      <c r="C250" s="9"/>
      <c r="D250" s="9"/>
      <c r="E250" s="9"/>
      <c r="F250" s="9"/>
      <c r="G250" s="11"/>
      <c r="H250" s="103"/>
      <c r="I250" s="103"/>
      <c r="J250" s="103" t="s">
        <v>0</v>
      </c>
      <c r="K250" s="103"/>
      <c r="L250" s="22"/>
      <c r="M250" s="9"/>
      <c r="N250" s="9"/>
      <c r="O250" s="9"/>
      <c r="P250" s="9"/>
      <c r="Q250" s="9"/>
      <c r="R250" s="11"/>
      <c r="S250" s="103"/>
      <c r="T250" s="103"/>
      <c r="U250" s="103" t="s">
        <v>0</v>
      </c>
      <c r="V250" s="103"/>
    </row>
    <row r="251" spans="1:22" ht="12.75" customHeight="1" x14ac:dyDescent="0.25">
      <c r="A251" s="9"/>
      <c r="B251" s="9"/>
      <c r="C251" s="9"/>
      <c r="D251" s="9"/>
      <c r="E251" s="9"/>
      <c r="F251" s="9"/>
      <c r="G251" s="9"/>
      <c r="H251" s="103"/>
      <c r="I251" s="103"/>
      <c r="J251" s="103" t="s">
        <v>632</v>
      </c>
      <c r="K251" s="103"/>
      <c r="L251" s="9"/>
      <c r="M251" s="9"/>
      <c r="N251" s="9"/>
      <c r="O251" s="9"/>
      <c r="P251" s="9"/>
      <c r="Q251" s="9"/>
      <c r="R251" s="9"/>
      <c r="S251" s="103"/>
      <c r="T251" s="103"/>
      <c r="U251" s="103" t="s">
        <v>632</v>
      </c>
      <c r="V251" s="103"/>
    </row>
    <row r="252" spans="1:22" ht="17.25" customHeight="1" x14ac:dyDescent="0.25">
      <c r="A252" s="9"/>
      <c r="B252" s="9"/>
      <c r="C252" s="9"/>
      <c r="D252" s="9"/>
      <c r="E252" s="9"/>
      <c r="F252" s="9"/>
      <c r="G252" s="12"/>
      <c r="H252" s="104" t="s">
        <v>633</v>
      </c>
      <c r="I252" s="104"/>
      <c r="J252" s="104"/>
      <c r="K252" s="104"/>
      <c r="L252" s="9"/>
      <c r="M252" s="9"/>
      <c r="N252" s="9"/>
      <c r="O252" s="9"/>
      <c r="P252" s="9"/>
      <c r="Q252" s="9"/>
      <c r="R252" s="12"/>
      <c r="S252" s="104" t="s">
        <v>633</v>
      </c>
      <c r="T252" s="104"/>
      <c r="U252" s="104"/>
      <c r="V252" s="104"/>
    </row>
    <row r="253" spans="1:22" ht="21.75" customHeight="1" x14ac:dyDescent="0.25">
      <c r="A253" s="9"/>
      <c r="B253" s="9"/>
      <c r="C253" s="9"/>
      <c r="D253" s="9"/>
      <c r="E253" s="9"/>
      <c r="F253" s="9"/>
      <c r="G253" s="12"/>
      <c r="H253" s="94" t="s">
        <v>1</v>
      </c>
      <c r="I253" s="94"/>
      <c r="J253" s="94"/>
      <c r="K253" s="94"/>
      <c r="L253" s="9"/>
      <c r="M253" s="9"/>
      <c r="N253" s="9"/>
      <c r="O253" s="9"/>
      <c r="P253" s="9"/>
      <c r="Q253" s="9"/>
      <c r="R253" s="12"/>
      <c r="S253" s="94" t="s">
        <v>1</v>
      </c>
      <c r="T253" s="94"/>
      <c r="U253" s="94"/>
      <c r="V253" s="94"/>
    </row>
    <row r="254" spans="1:22" ht="19.5" customHeight="1" x14ac:dyDescent="0.25">
      <c r="A254" s="9"/>
      <c r="B254" s="9"/>
      <c r="C254" s="9"/>
      <c r="D254" s="9"/>
      <c r="E254" s="9"/>
      <c r="F254" s="9"/>
      <c r="G254" s="12"/>
      <c r="H254" s="94" t="s">
        <v>2</v>
      </c>
      <c r="I254" s="94"/>
      <c r="J254" s="94"/>
      <c r="K254" s="94"/>
      <c r="L254" s="9"/>
      <c r="M254" s="9"/>
      <c r="N254" s="9"/>
      <c r="O254" s="9"/>
      <c r="P254" s="9"/>
      <c r="Q254" s="9"/>
      <c r="R254" s="12"/>
      <c r="S254" s="94" t="s">
        <v>2</v>
      </c>
      <c r="T254" s="94"/>
      <c r="U254" s="94"/>
      <c r="V254" s="94"/>
    </row>
    <row r="255" spans="1:22" ht="21" customHeight="1" x14ac:dyDescent="0.25">
      <c r="A255" s="9"/>
      <c r="B255" s="9"/>
      <c r="C255" s="9"/>
      <c r="D255" s="9"/>
      <c r="E255" s="9"/>
      <c r="F255" s="9"/>
      <c r="G255" s="12"/>
      <c r="H255" s="94" t="s">
        <v>3</v>
      </c>
      <c r="I255" s="94"/>
      <c r="J255" s="94"/>
      <c r="K255" s="94"/>
      <c r="L255" s="9"/>
      <c r="M255" s="9"/>
      <c r="N255" s="9"/>
      <c r="O255" s="9"/>
      <c r="P255" s="9"/>
      <c r="Q255" s="9"/>
      <c r="R255" s="12"/>
      <c r="S255" s="94" t="s">
        <v>3</v>
      </c>
      <c r="T255" s="94"/>
      <c r="U255" s="94"/>
      <c r="V255" s="94"/>
    </row>
    <row r="256" spans="1:22" x14ac:dyDescent="0.25">
      <c r="A256" s="9"/>
      <c r="B256" s="9"/>
      <c r="C256" s="9"/>
      <c r="D256" s="9"/>
      <c r="E256" s="9"/>
      <c r="F256" s="9"/>
      <c r="G256" s="9"/>
      <c r="H256" s="95" t="s">
        <v>36</v>
      </c>
      <c r="I256" s="95"/>
      <c r="J256" s="95"/>
      <c r="K256" s="95"/>
      <c r="L256" s="9"/>
      <c r="M256" s="9"/>
      <c r="N256" s="9"/>
      <c r="O256" s="9"/>
      <c r="P256" s="9"/>
      <c r="Q256" s="9"/>
      <c r="R256" s="9"/>
      <c r="S256" s="95" t="s">
        <v>36</v>
      </c>
      <c r="T256" s="95"/>
      <c r="U256" s="95"/>
      <c r="V256" s="95"/>
    </row>
    <row r="257" spans="1:22" ht="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x14ac:dyDescent="0.25">
      <c r="A258" s="9"/>
      <c r="B258" s="9"/>
      <c r="C258" s="201" t="s">
        <v>441</v>
      </c>
      <c r="D258" s="201"/>
      <c r="E258" s="201"/>
      <c r="F258" s="201"/>
      <c r="G258" s="201"/>
      <c r="H258" s="201"/>
      <c r="I258" s="201"/>
      <c r="J258" s="9"/>
      <c r="K258" s="9"/>
      <c r="L258" s="9"/>
      <c r="M258" s="9"/>
      <c r="N258" s="201" t="s">
        <v>444</v>
      </c>
      <c r="O258" s="201"/>
      <c r="P258" s="201"/>
      <c r="Q258" s="201"/>
      <c r="R258" s="201"/>
      <c r="S258" s="201"/>
      <c r="T258" s="201"/>
      <c r="U258" s="9"/>
      <c r="V258" s="9"/>
    </row>
    <row r="259" spans="1:22" ht="5.2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x14ac:dyDescent="0.25">
      <c r="A260" s="200" t="s">
        <v>16</v>
      </c>
      <c r="B260" s="200"/>
      <c r="C260" s="200"/>
      <c r="D260" s="200"/>
      <c r="E260" s="201" t="s">
        <v>147</v>
      </c>
      <c r="F260" s="201"/>
      <c r="G260" s="201"/>
      <c r="H260" s="201"/>
      <c r="I260" s="201"/>
      <c r="J260" s="201"/>
      <c r="K260" s="201"/>
      <c r="L260" s="200" t="s">
        <v>16</v>
      </c>
      <c r="M260" s="200"/>
      <c r="N260" s="200"/>
      <c r="O260" s="200"/>
      <c r="P260" s="201" t="s">
        <v>147</v>
      </c>
      <c r="Q260" s="201"/>
      <c r="R260" s="201"/>
      <c r="S260" s="201"/>
      <c r="T260" s="201"/>
      <c r="U260" s="201"/>
      <c r="V260" s="201"/>
    </row>
    <row r="261" spans="1:22" ht="28.5" customHeight="1" x14ac:dyDescent="0.25">
      <c r="A261" s="122" t="s">
        <v>17</v>
      </c>
      <c r="B261" s="122"/>
      <c r="C261" s="122"/>
      <c r="D261" s="122"/>
      <c r="E261" s="202" t="s">
        <v>440</v>
      </c>
      <c r="F261" s="202"/>
      <c r="G261" s="202"/>
      <c r="H261" s="202"/>
      <c r="I261" s="202"/>
      <c r="J261" s="202"/>
      <c r="K261" s="202"/>
      <c r="L261" s="122" t="s">
        <v>17</v>
      </c>
      <c r="M261" s="122"/>
      <c r="N261" s="122"/>
      <c r="O261" s="122"/>
      <c r="P261" s="202" t="s">
        <v>440</v>
      </c>
      <c r="Q261" s="202"/>
      <c r="R261" s="202"/>
      <c r="S261" s="202"/>
      <c r="T261" s="202"/>
      <c r="U261" s="202"/>
      <c r="V261" s="202"/>
    </row>
    <row r="262" spans="1:22" x14ac:dyDescent="0.25">
      <c r="A262" s="200" t="s">
        <v>18</v>
      </c>
      <c r="B262" s="200"/>
      <c r="C262" s="200"/>
      <c r="D262" s="200"/>
      <c r="E262" s="125" t="s">
        <v>148</v>
      </c>
      <c r="F262" s="125"/>
      <c r="G262" s="125"/>
      <c r="H262" s="125"/>
      <c r="I262" s="125"/>
      <c r="J262" s="125"/>
      <c r="K262" s="125"/>
      <c r="L262" s="200" t="s">
        <v>18</v>
      </c>
      <c r="M262" s="200"/>
      <c r="N262" s="200"/>
      <c r="O262" s="200"/>
      <c r="P262" s="125" t="s">
        <v>148</v>
      </c>
      <c r="Q262" s="125"/>
      <c r="R262" s="125"/>
      <c r="S262" s="125"/>
      <c r="T262" s="125"/>
      <c r="U262" s="125"/>
      <c r="V262" s="125"/>
    </row>
    <row r="263" spans="1:22" x14ac:dyDescent="0.25">
      <c r="A263" s="200" t="s">
        <v>24</v>
      </c>
      <c r="B263" s="200"/>
      <c r="C263" s="200"/>
      <c r="D263" s="200"/>
      <c r="E263" s="125" t="s">
        <v>442</v>
      </c>
      <c r="F263" s="125"/>
      <c r="G263" s="125"/>
      <c r="H263" s="125"/>
      <c r="I263" s="125"/>
      <c r="J263" s="125"/>
      <c r="K263" s="125"/>
      <c r="L263" s="200" t="s">
        <v>24</v>
      </c>
      <c r="M263" s="200"/>
      <c r="N263" s="200"/>
      <c r="O263" s="200"/>
      <c r="P263" s="125" t="s">
        <v>443</v>
      </c>
      <c r="Q263" s="125"/>
      <c r="R263" s="125"/>
      <c r="S263" s="125"/>
      <c r="T263" s="125"/>
      <c r="U263" s="125"/>
      <c r="V263" s="125"/>
    </row>
    <row r="264" spans="1:22" x14ac:dyDescent="0.25">
      <c r="A264" s="207" t="s">
        <v>19</v>
      </c>
      <c r="B264" s="207"/>
      <c r="C264" s="207"/>
      <c r="D264" s="207"/>
      <c r="E264" s="207"/>
      <c r="F264" s="208" t="s">
        <v>20</v>
      </c>
      <c r="G264" s="208"/>
      <c r="H264" s="208"/>
      <c r="I264" s="208"/>
      <c r="J264" s="208"/>
      <c r="K264" s="208"/>
      <c r="L264" s="207" t="s">
        <v>19</v>
      </c>
      <c r="M264" s="207"/>
      <c r="N264" s="207"/>
      <c r="O264" s="207"/>
      <c r="P264" s="207"/>
      <c r="Q264" s="208" t="s">
        <v>20</v>
      </c>
      <c r="R264" s="208"/>
      <c r="S264" s="208"/>
      <c r="T264" s="208"/>
      <c r="U264" s="208"/>
      <c r="V264" s="208"/>
    </row>
    <row r="265" spans="1:22" x14ac:dyDescent="0.25">
      <c r="A265" s="207"/>
      <c r="B265" s="207"/>
      <c r="C265" s="207"/>
      <c r="D265" s="207"/>
      <c r="E265" s="207"/>
      <c r="F265" s="208" t="s">
        <v>21</v>
      </c>
      <c r="G265" s="208"/>
      <c r="H265" s="208"/>
      <c r="I265" s="208" t="s">
        <v>22</v>
      </c>
      <c r="J265" s="208"/>
      <c r="K265" s="208"/>
      <c r="L265" s="207"/>
      <c r="M265" s="207"/>
      <c r="N265" s="207"/>
      <c r="O265" s="207"/>
      <c r="P265" s="207"/>
      <c r="Q265" s="208" t="s">
        <v>21</v>
      </c>
      <c r="R265" s="208"/>
      <c r="S265" s="208"/>
      <c r="T265" s="208" t="s">
        <v>22</v>
      </c>
      <c r="U265" s="208"/>
      <c r="V265" s="208"/>
    </row>
    <row r="266" spans="1:22" x14ac:dyDescent="0.25">
      <c r="A266" s="205" t="s">
        <v>149</v>
      </c>
      <c r="B266" s="205"/>
      <c r="C266" s="205"/>
      <c r="D266" s="205"/>
      <c r="E266" s="205"/>
      <c r="F266" s="111">
        <v>159.4</v>
      </c>
      <c r="G266" s="113"/>
      <c r="H266" s="112"/>
      <c r="I266" s="111">
        <v>132.4</v>
      </c>
      <c r="J266" s="113"/>
      <c r="K266" s="112"/>
      <c r="L266" s="205" t="s">
        <v>149</v>
      </c>
      <c r="M266" s="205"/>
      <c r="N266" s="205"/>
      <c r="O266" s="205"/>
      <c r="P266" s="205"/>
      <c r="Q266" s="111">
        <f>F266*100/90</f>
        <v>177.11111111111111</v>
      </c>
      <c r="R266" s="113"/>
      <c r="S266" s="112"/>
      <c r="T266" s="111">
        <f>I266*100/90</f>
        <v>147.11111111111111</v>
      </c>
      <c r="U266" s="113"/>
      <c r="V266" s="112"/>
    </row>
    <row r="267" spans="1:22" x14ac:dyDescent="0.25">
      <c r="A267" s="205" t="s">
        <v>55</v>
      </c>
      <c r="B267" s="205"/>
      <c r="C267" s="205"/>
      <c r="D267" s="205"/>
      <c r="E267" s="205"/>
      <c r="F267" s="111">
        <v>7.5</v>
      </c>
      <c r="G267" s="113"/>
      <c r="H267" s="112"/>
      <c r="I267" s="111">
        <v>7.5</v>
      </c>
      <c r="J267" s="113"/>
      <c r="K267" s="112"/>
      <c r="L267" s="205" t="s">
        <v>55</v>
      </c>
      <c r="M267" s="205"/>
      <c r="N267" s="205"/>
      <c r="O267" s="205"/>
      <c r="P267" s="205"/>
      <c r="Q267" s="111">
        <f t="shared" ref="Q267" si="39">F267*100/90</f>
        <v>8.3333333333333339</v>
      </c>
      <c r="R267" s="113"/>
      <c r="S267" s="112"/>
      <c r="T267" s="111">
        <f t="shared" ref="T267:T268" si="40">I267*100/90</f>
        <v>8.3333333333333339</v>
      </c>
      <c r="U267" s="113"/>
      <c r="V267" s="112"/>
    </row>
    <row r="268" spans="1:22" x14ac:dyDescent="0.25">
      <c r="A268" s="247" t="s">
        <v>150</v>
      </c>
      <c r="B268" s="248"/>
      <c r="C268" s="248"/>
      <c r="D268" s="248"/>
      <c r="E268" s="249"/>
      <c r="F268" s="286"/>
      <c r="G268" s="287"/>
      <c r="H268" s="288"/>
      <c r="I268" s="111">
        <v>90</v>
      </c>
      <c r="J268" s="113"/>
      <c r="K268" s="112"/>
      <c r="L268" s="85" t="s">
        <v>150</v>
      </c>
      <c r="M268" s="86"/>
      <c r="N268" s="86"/>
      <c r="O268" s="86"/>
      <c r="P268" s="87"/>
      <c r="Q268" s="111"/>
      <c r="R268" s="113"/>
      <c r="S268" s="112"/>
      <c r="T268" s="111">
        <f t="shared" si="40"/>
        <v>100</v>
      </c>
      <c r="U268" s="113"/>
      <c r="V268" s="112"/>
    </row>
    <row r="269" spans="1:22" x14ac:dyDescent="0.25">
      <c r="A269" s="205" t="s">
        <v>151</v>
      </c>
      <c r="B269" s="205"/>
      <c r="C269" s="205"/>
      <c r="D269" s="205"/>
      <c r="E269" s="205"/>
      <c r="F269" s="111"/>
      <c r="G269" s="113"/>
      <c r="H269" s="112"/>
      <c r="I269" s="111"/>
      <c r="J269" s="113"/>
      <c r="K269" s="112"/>
      <c r="L269" s="205" t="s">
        <v>151</v>
      </c>
      <c r="M269" s="205"/>
      <c r="N269" s="205"/>
      <c r="O269" s="205"/>
      <c r="P269" s="205"/>
      <c r="Q269" s="111"/>
      <c r="R269" s="113"/>
      <c r="S269" s="112"/>
      <c r="T269" s="111"/>
      <c r="U269" s="113"/>
      <c r="V269" s="112"/>
    </row>
    <row r="270" spans="1:22" x14ac:dyDescent="0.25">
      <c r="A270" s="205" t="s">
        <v>50</v>
      </c>
      <c r="B270" s="205"/>
      <c r="C270" s="205"/>
      <c r="D270" s="205"/>
      <c r="E270" s="205"/>
      <c r="F270" s="111">
        <v>1</v>
      </c>
      <c r="G270" s="113"/>
      <c r="H270" s="112"/>
      <c r="I270" s="111">
        <v>1</v>
      </c>
      <c r="J270" s="113"/>
      <c r="K270" s="112"/>
      <c r="L270" s="205" t="s">
        <v>50</v>
      </c>
      <c r="M270" s="205"/>
      <c r="N270" s="205"/>
      <c r="O270" s="205"/>
      <c r="P270" s="205"/>
      <c r="Q270" s="111">
        <f>F270*50/40</f>
        <v>1.25</v>
      </c>
      <c r="R270" s="113"/>
      <c r="S270" s="112"/>
      <c r="T270" s="111">
        <f>I270*50/40</f>
        <v>1.25</v>
      </c>
      <c r="U270" s="113"/>
      <c r="V270" s="112"/>
    </row>
    <row r="271" spans="1:22" x14ac:dyDescent="0.25">
      <c r="A271" s="205" t="s">
        <v>7</v>
      </c>
      <c r="B271" s="205"/>
      <c r="C271" s="205"/>
      <c r="D271" s="205"/>
      <c r="E271" s="205"/>
      <c r="F271" s="111">
        <v>1</v>
      </c>
      <c r="G271" s="113"/>
      <c r="H271" s="112"/>
      <c r="I271" s="111">
        <v>1</v>
      </c>
      <c r="J271" s="113"/>
      <c r="K271" s="112"/>
      <c r="L271" s="205" t="s">
        <v>7</v>
      </c>
      <c r="M271" s="205"/>
      <c r="N271" s="205"/>
      <c r="O271" s="205"/>
      <c r="P271" s="205"/>
      <c r="Q271" s="111">
        <f t="shared" ref="Q271:Q272" si="41">F271*50/40</f>
        <v>1.25</v>
      </c>
      <c r="R271" s="113"/>
      <c r="S271" s="112"/>
      <c r="T271" s="111">
        <f t="shared" ref="T271:T273" si="42">I271*50/40</f>
        <v>1.25</v>
      </c>
      <c r="U271" s="113"/>
      <c r="V271" s="112"/>
    </row>
    <row r="272" spans="1:22" x14ac:dyDescent="0.25">
      <c r="A272" s="205" t="s">
        <v>152</v>
      </c>
      <c r="B272" s="205"/>
      <c r="C272" s="205"/>
      <c r="D272" s="205"/>
      <c r="E272" s="205"/>
      <c r="F272" s="111">
        <v>32</v>
      </c>
      <c r="G272" s="113"/>
      <c r="H272" s="112"/>
      <c r="I272" s="111">
        <v>32</v>
      </c>
      <c r="J272" s="113"/>
      <c r="K272" s="112"/>
      <c r="L272" s="205" t="s">
        <v>152</v>
      </c>
      <c r="M272" s="205"/>
      <c r="N272" s="205"/>
      <c r="O272" s="205"/>
      <c r="P272" s="205"/>
      <c r="Q272" s="111">
        <f t="shared" si="41"/>
        <v>40</v>
      </c>
      <c r="R272" s="113"/>
      <c r="S272" s="112"/>
      <c r="T272" s="111">
        <f t="shared" si="42"/>
        <v>40</v>
      </c>
      <c r="U272" s="113"/>
      <c r="V272" s="112"/>
    </row>
    <row r="273" spans="1:22" x14ac:dyDescent="0.25">
      <c r="A273" s="205" t="s">
        <v>45</v>
      </c>
      <c r="B273" s="205"/>
      <c r="C273" s="205"/>
      <c r="D273" s="205"/>
      <c r="E273" s="205"/>
      <c r="F273" s="111">
        <v>10</v>
      </c>
      <c r="G273" s="113"/>
      <c r="H273" s="112"/>
      <c r="I273" s="111">
        <v>10</v>
      </c>
      <c r="J273" s="113"/>
      <c r="K273" s="112"/>
      <c r="L273" s="205" t="s">
        <v>45</v>
      </c>
      <c r="M273" s="205"/>
      <c r="N273" s="205"/>
      <c r="O273" s="205"/>
      <c r="P273" s="205"/>
      <c r="Q273" s="111">
        <f t="shared" ref="Q273" si="43">F273*50/40</f>
        <v>12.5</v>
      </c>
      <c r="R273" s="113"/>
      <c r="S273" s="112"/>
      <c r="T273" s="111">
        <f t="shared" si="42"/>
        <v>12.5</v>
      </c>
      <c r="U273" s="113"/>
      <c r="V273" s="112"/>
    </row>
    <row r="274" spans="1:22" x14ac:dyDescent="0.25">
      <c r="A274" s="205" t="s">
        <v>139</v>
      </c>
      <c r="B274" s="205"/>
      <c r="C274" s="205"/>
      <c r="D274" s="205"/>
      <c r="E274" s="205"/>
      <c r="F274" s="111"/>
      <c r="G274" s="113"/>
      <c r="H274" s="112"/>
      <c r="I274" s="111">
        <v>40</v>
      </c>
      <c r="J274" s="113"/>
      <c r="K274" s="112"/>
      <c r="L274" s="205" t="s">
        <v>139</v>
      </c>
      <c r="M274" s="205"/>
      <c r="N274" s="205"/>
      <c r="O274" s="205"/>
      <c r="P274" s="205"/>
      <c r="Q274" s="111"/>
      <c r="R274" s="113"/>
      <c r="S274" s="112"/>
      <c r="T274" s="111">
        <v>50</v>
      </c>
      <c r="U274" s="113"/>
      <c r="V274" s="112"/>
    </row>
    <row r="275" spans="1:22" x14ac:dyDescent="0.25">
      <c r="A275" s="205" t="s">
        <v>25</v>
      </c>
      <c r="B275" s="205"/>
      <c r="C275" s="205"/>
      <c r="D275" s="205"/>
      <c r="E275" s="205"/>
      <c r="F275" s="111"/>
      <c r="G275" s="113"/>
      <c r="H275" s="112"/>
      <c r="I275" s="260">
        <v>130</v>
      </c>
      <c r="J275" s="261"/>
      <c r="K275" s="262"/>
      <c r="L275" s="205" t="s">
        <v>25</v>
      </c>
      <c r="M275" s="205"/>
      <c r="N275" s="205"/>
      <c r="O275" s="205"/>
      <c r="P275" s="205"/>
      <c r="Q275" s="111"/>
      <c r="R275" s="113"/>
      <c r="S275" s="112"/>
      <c r="T275" s="260">
        <v>150</v>
      </c>
      <c r="U275" s="261"/>
      <c r="V275" s="262"/>
    </row>
    <row r="276" spans="1:22" x14ac:dyDescent="0.25">
      <c r="A276" s="215" t="s">
        <v>31</v>
      </c>
      <c r="B276" s="215"/>
      <c r="C276" s="215"/>
      <c r="D276" s="215"/>
      <c r="E276" s="215"/>
      <c r="F276" s="215"/>
      <c r="G276" s="215"/>
      <c r="H276" s="215"/>
      <c r="I276" s="123"/>
      <c r="J276" s="123"/>
      <c r="K276" s="123"/>
      <c r="L276" s="215" t="s">
        <v>31</v>
      </c>
      <c r="M276" s="215"/>
      <c r="N276" s="215"/>
      <c r="O276" s="215"/>
      <c r="P276" s="215"/>
      <c r="Q276" s="215"/>
      <c r="R276" s="215"/>
      <c r="S276" s="215"/>
      <c r="T276" s="123"/>
      <c r="U276" s="123"/>
      <c r="V276" s="123"/>
    </row>
    <row r="277" spans="1:22" ht="15" customHeight="1" x14ac:dyDescent="0.25">
      <c r="A277" s="208" t="s">
        <v>26</v>
      </c>
      <c r="B277" s="208"/>
      <c r="C277" s="208"/>
      <c r="D277" s="208"/>
      <c r="E277" s="208"/>
      <c r="F277" s="208"/>
      <c r="G277" s="216" t="s">
        <v>30</v>
      </c>
      <c r="H277" s="216"/>
      <c r="I277" s="217" t="s">
        <v>9</v>
      </c>
      <c r="J277" s="218"/>
      <c r="K277" s="219"/>
      <c r="L277" s="208" t="s">
        <v>26</v>
      </c>
      <c r="M277" s="208"/>
      <c r="N277" s="208"/>
      <c r="O277" s="208"/>
      <c r="P277" s="208"/>
      <c r="Q277" s="208"/>
      <c r="R277" s="216" t="s">
        <v>30</v>
      </c>
      <c r="S277" s="216"/>
      <c r="T277" s="217" t="s">
        <v>9</v>
      </c>
      <c r="U277" s="218"/>
      <c r="V277" s="219"/>
    </row>
    <row r="278" spans="1:22" x14ac:dyDescent="0.25">
      <c r="A278" s="208" t="s">
        <v>27</v>
      </c>
      <c r="B278" s="208"/>
      <c r="C278" s="208" t="s">
        <v>28</v>
      </c>
      <c r="D278" s="208"/>
      <c r="E278" s="208" t="s">
        <v>29</v>
      </c>
      <c r="F278" s="208"/>
      <c r="G278" s="216"/>
      <c r="H278" s="216"/>
      <c r="I278" s="220"/>
      <c r="J278" s="221"/>
      <c r="K278" s="222"/>
      <c r="L278" s="208" t="s">
        <v>27</v>
      </c>
      <c r="M278" s="208"/>
      <c r="N278" s="208" t="s">
        <v>28</v>
      </c>
      <c r="O278" s="208"/>
      <c r="P278" s="208" t="s">
        <v>29</v>
      </c>
      <c r="Q278" s="208"/>
      <c r="R278" s="216"/>
      <c r="S278" s="216"/>
      <c r="T278" s="220"/>
      <c r="U278" s="221"/>
      <c r="V278" s="222"/>
    </row>
    <row r="279" spans="1:22" x14ac:dyDescent="0.25">
      <c r="A279" s="250">
        <v>13.1</v>
      </c>
      <c r="B279" s="250"/>
      <c r="C279" s="250">
        <v>11.2</v>
      </c>
      <c r="D279" s="250"/>
      <c r="E279" s="250">
        <v>5.82</v>
      </c>
      <c r="F279" s="250"/>
      <c r="G279" s="250">
        <v>195.7</v>
      </c>
      <c r="H279" s="250"/>
      <c r="I279" s="250">
        <v>12.05</v>
      </c>
      <c r="J279" s="209"/>
      <c r="K279" s="13"/>
      <c r="L279" s="250">
        <f>A279*150/130</f>
        <v>15.115384615384615</v>
      </c>
      <c r="M279" s="250"/>
      <c r="N279" s="250">
        <f t="shared" ref="N279" si="44">C279*150/130</f>
        <v>12.923076923076923</v>
      </c>
      <c r="O279" s="250"/>
      <c r="P279" s="250">
        <f t="shared" ref="P279" si="45">E279*150/130</f>
        <v>6.7153846153846155</v>
      </c>
      <c r="Q279" s="250"/>
      <c r="R279" s="250">
        <f t="shared" ref="R279" si="46">G279*150/130</f>
        <v>225.80769230769232</v>
      </c>
      <c r="S279" s="250"/>
      <c r="T279" s="250">
        <f t="shared" ref="T279" si="47">I279*150/130</f>
        <v>13.903846153846153</v>
      </c>
      <c r="U279" s="209"/>
      <c r="V279" s="13"/>
    </row>
    <row r="280" spans="1:22" x14ac:dyDescent="0.25">
      <c r="A280" s="123" t="s">
        <v>32</v>
      </c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 t="s">
        <v>32</v>
      </c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</row>
    <row r="281" spans="1:22" ht="105" customHeight="1" x14ac:dyDescent="0.25">
      <c r="A281" s="284" t="s">
        <v>379</v>
      </c>
      <c r="B281" s="285"/>
      <c r="C281" s="285"/>
      <c r="D281" s="285"/>
      <c r="E281" s="285"/>
      <c r="F281" s="285"/>
      <c r="G281" s="285"/>
      <c r="H281" s="285"/>
      <c r="I281" s="285"/>
      <c r="J281" s="285"/>
      <c r="K281" s="285"/>
      <c r="L281" s="284" t="s">
        <v>379</v>
      </c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</row>
    <row r="282" spans="1:22" x14ac:dyDescent="0.25">
      <c r="A282" s="125" t="s">
        <v>10</v>
      </c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 t="s">
        <v>10</v>
      </c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</row>
    <row r="283" spans="1:22" ht="27" customHeight="1" x14ac:dyDescent="0.25">
      <c r="A283" s="121" t="s">
        <v>146</v>
      </c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 t="s">
        <v>146</v>
      </c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</row>
    <row r="284" spans="1:22" x14ac:dyDescent="0.25">
      <c r="A284" s="125" t="s">
        <v>11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 t="s">
        <v>11</v>
      </c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</row>
    <row r="285" spans="1:22" ht="43.5" customHeight="1" x14ac:dyDescent="0.25">
      <c r="A285" s="121" t="s">
        <v>153</v>
      </c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 t="s">
        <v>153</v>
      </c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</row>
    <row r="286" spans="1:22" x14ac:dyDescent="0.25">
      <c r="A286" s="224"/>
      <c r="B286" s="224"/>
      <c r="C286" s="224"/>
      <c r="D286" s="224"/>
      <c r="E286" s="23"/>
      <c r="F286" s="23"/>
      <c r="G286" s="23"/>
      <c r="H286" s="23"/>
      <c r="I286" s="23"/>
      <c r="J286" s="23"/>
      <c r="K286" s="23"/>
      <c r="L286" s="224"/>
      <c r="M286" s="224"/>
      <c r="N286" s="224"/>
      <c r="O286" s="224"/>
      <c r="P286" s="23"/>
      <c r="Q286" s="23"/>
      <c r="R286" s="23"/>
      <c r="S286" s="23"/>
      <c r="T286" s="23"/>
      <c r="U286" s="23"/>
      <c r="V286" s="23"/>
    </row>
    <row r="287" spans="1:22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x14ac:dyDescent="0.25">
      <c r="A288" s="95"/>
      <c r="B288" s="95"/>
      <c r="C288" s="95"/>
      <c r="D288" s="26"/>
      <c r="E288" s="95"/>
      <c r="F288" s="95"/>
      <c r="G288" s="95"/>
      <c r="H288" s="26"/>
      <c r="I288" s="95"/>
      <c r="J288" s="95"/>
      <c r="K288" s="95"/>
      <c r="L288" s="95"/>
      <c r="M288" s="95"/>
      <c r="N288" s="95"/>
      <c r="O288" s="26"/>
      <c r="P288" s="95"/>
      <c r="Q288" s="95"/>
      <c r="R288" s="95"/>
      <c r="S288" s="26"/>
      <c r="T288" s="95"/>
      <c r="U288" s="95"/>
      <c r="V288" s="95"/>
    </row>
    <row r="289" spans="1:22" x14ac:dyDescent="0.25">
      <c r="A289" s="200"/>
      <c r="B289" s="200"/>
      <c r="C289" s="200"/>
      <c r="D289" s="200"/>
      <c r="E289" s="9"/>
      <c r="F289" s="9"/>
      <c r="G289" s="9"/>
      <c r="H289" s="9"/>
      <c r="I289" s="9"/>
      <c r="J289" s="9"/>
      <c r="K289" s="9"/>
      <c r="L289" s="200"/>
      <c r="M289" s="200"/>
      <c r="N289" s="200"/>
      <c r="O289" s="200"/>
      <c r="P289" s="9"/>
      <c r="Q289" s="9"/>
      <c r="R289" s="9"/>
      <c r="S289" s="9"/>
      <c r="T289" s="9"/>
      <c r="U289" s="9"/>
      <c r="V289" s="9"/>
    </row>
    <row r="290" spans="1:22" x14ac:dyDescent="0.25">
      <c r="A290" s="125" t="s">
        <v>391</v>
      </c>
      <c r="B290" s="125"/>
      <c r="C290" s="125"/>
      <c r="D290" s="125"/>
      <c r="E290" s="125"/>
      <c r="F290" s="125"/>
      <c r="G290" s="14"/>
      <c r="H290" s="14"/>
      <c r="I290" s="15"/>
      <c r="J290" s="125" t="s">
        <v>38</v>
      </c>
      <c r="K290" s="125"/>
      <c r="L290" s="125" t="s">
        <v>391</v>
      </c>
      <c r="M290" s="125"/>
      <c r="N290" s="125"/>
      <c r="O290" s="125"/>
      <c r="P290" s="125"/>
      <c r="Q290" s="125"/>
      <c r="R290" s="14"/>
      <c r="S290" s="14"/>
      <c r="T290" s="15"/>
      <c r="U290" s="125" t="s">
        <v>38</v>
      </c>
      <c r="V290" s="125"/>
    </row>
    <row r="291" spans="1:22" ht="12.75" customHeight="1" x14ac:dyDescent="0.25">
      <c r="A291" s="6"/>
      <c r="G291" s="1"/>
      <c r="H291" s="103"/>
      <c r="I291" s="103"/>
      <c r="J291" s="103" t="s">
        <v>0</v>
      </c>
      <c r="K291" s="103"/>
      <c r="L291" s="9"/>
      <c r="R291" s="1"/>
      <c r="S291" s="103"/>
      <c r="T291" s="103"/>
      <c r="U291" s="103" t="s">
        <v>0</v>
      </c>
      <c r="V291" s="103"/>
    </row>
    <row r="292" spans="1:22" ht="12.75" customHeight="1" x14ac:dyDescent="0.25">
      <c r="H292" s="103"/>
      <c r="I292" s="103"/>
      <c r="J292" s="103" t="s">
        <v>632</v>
      </c>
      <c r="K292" s="103"/>
      <c r="L292" s="9"/>
      <c r="S292" s="103"/>
      <c r="T292" s="103"/>
      <c r="U292" s="103" t="s">
        <v>632</v>
      </c>
      <c r="V292" s="103"/>
    </row>
    <row r="293" spans="1:22" ht="17.25" customHeight="1" x14ac:dyDescent="0.25">
      <c r="G293" s="3"/>
      <c r="H293" s="104" t="s">
        <v>633</v>
      </c>
      <c r="I293" s="104"/>
      <c r="J293" s="104"/>
      <c r="K293" s="104"/>
      <c r="R293" s="3"/>
      <c r="S293" s="104" t="s">
        <v>633</v>
      </c>
      <c r="T293" s="104"/>
      <c r="U293" s="104"/>
      <c r="V293" s="104"/>
    </row>
    <row r="294" spans="1:22" ht="21.75" customHeight="1" x14ac:dyDescent="0.25">
      <c r="G294" s="3"/>
      <c r="H294" s="94" t="s">
        <v>1</v>
      </c>
      <c r="I294" s="94"/>
      <c r="J294" s="94"/>
      <c r="K294" s="94"/>
      <c r="R294" s="3"/>
      <c r="S294" s="94" t="s">
        <v>1</v>
      </c>
      <c r="T294" s="94"/>
      <c r="U294" s="94"/>
      <c r="V294" s="94"/>
    </row>
    <row r="295" spans="1:22" ht="19.5" customHeight="1" x14ac:dyDescent="0.25">
      <c r="G295" s="3"/>
      <c r="H295" s="94" t="s">
        <v>2</v>
      </c>
      <c r="I295" s="94"/>
      <c r="J295" s="94"/>
      <c r="K295" s="94"/>
      <c r="R295" s="3"/>
      <c r="S295" s="94" t="s">
        <v>2</v>
      </c>
      <c r="T295" s="94"/>
      <c r="U295" s="94"/>
      <c r="V295" s="94"/>
    </row>
    <row r="296" spans="1:22" ht="21" customHeight="1" x14ac:dyDescent="0.25">
      <c r="G296" s="3"/>
      <c r="H296" s="94" t="s">
        <v>3</v>
      </c>
      <c r="I296" s="94"/>
      <c r="J296" s="94"/>
      <c r="K296" s="94"/>
      <c r="R296" s="3"/>
      <c r="S296" s="94" t="s">
        <v>3</v>
      </c>
      <c r="T296" s="94"/>
      <c r="U296" s="94"/>
      <c r="V296" s="94"/>
    </row>
    <row r="297" spans="1:22" x14ac:dyDescent="0.25">
      <c r="H297" s="95" t="s">
        <v>36</v>
      </c>
      <c r="I297" s="95"/>
      <c r="J297" s="95"/>
      <c r="K297" s="95"/>
      <c r="S297" s="95" t="s">
        <v>36</v>
      </c>
      <c r="T297" s="95"/>
      <c r="U297" s="95"/>
      <c r="V297" s="95"/>
    </row>
    <row r="298" spans="1:22" ht="4.5" customHeight="1" x14ac:dyDescent="0.25"/>
    <row r="299" spans="1:22" x14ac:dyDescent="0.25">
      <c r="C299" s="98" t="s">
        <v>447</v>
      </c>
      <c r="D299" s="98"/>
      <c r="E299" s="98"/>
      <c r="F299" s="98"/>
      <c r="G299" s="98"/>
      <c r="H299" s="98"/>
      <c r="I299" s="98"/>
      <c r="N299" s="98" t="s">
        <v>780</v>
      </c>
      <c r="O299" s="98"/>
      <c r="P299" s="98"/>
      <c r="Q299" s="98"/>
      <c r="R299" s="98"/>
      <c r="S299" s="98"/>
      <c r="T299" s="98"/>
    </row>
    <row r="300" spans="1:22" ht="5.25" customHeight="1" x14ac:dyDescent="0.25"/>
    <row r="301" spans="1:22" x14ac:dyDescent="0.25">
      <c r="A301" s="66" t="s">
        <v>16</v>
      </c>
      <c r="B301" s="66"/>
      <c r="C301" s="66"/>
      <c r="D301" s="66"/>
      <c r="E301" s="98" t="s">
        <v>448</v>
      </c>
      <c r="F301" s="98"/>
      <c r="G301" s="98"/>
      <c r="H301" s="98"/>
      <c r="I301" s="98"/>
      <c r="J301" s="98"/>
      <c r="K301" s="98"/>
      <c r="L301" s="66" t="s">
        <v>16</v>
      </c>
      <c r="M301" s="66"/>
      <c r="N301" s="66"/>
      <c r="O301" s="66"/>
      <c r="P301" s="98" t="s">
        <v>448</v>
      </c>
      <c r="Q301" s="98"/>
      <c r="R301" s="98"/>
      <c r="S301" s="98"/>
      <c r="T301" s="98"/>
      <c r="U301" s="98"/>
      <c r="V301" s="98"/>
    </row>
    <row r="302" spans="1:22" ht="28.5" customHeight="1" x14ac:dyDescent="0.25">
      <c r="A302" s="99" t="s">
        <v>17</v>
      </c>
      <c r="B302" s="99"/>
      <c r="C302" s="99"/>
      <c r="D302" s="99"/>
      <c r="E302" s="100" t="s">
        <v>449</v>
      </c>
      <c r="F302" s="100"/>
      <c r="G302" s="100"/>
      <c r="H302" s="100"/>
      <c r="I302" s="100"/>
      <c r="J302" s="100"/>
      <c r="K302" s="100"/>
      <c r="L302" s="99" t="s">
        <v>17</v>
      </c>
      <c r="M302" s="99"/>
      <c r="N302" s="99"/>
      <c r="O302" s="99"/>
      <c r="P302" s="100" t="s">
        <v>449</v>
      </c>
      <c r="Q302" s="100"/>
      <c r="R302" s="100"/>
      <c r="S302" s="100"/>
      <c r="T302" s="100"/>
      <c r="U302" s="100"/>
      <c r="V302" s="100"/>
    </row>
    <row r="303" spans="1:22" x14ac:dyDescent="0.25">
      <c r="A303" s="66" t="s">
        <v>18</v>
      </c>
      <c r="B303" s="66"/>
      <c r="C303" s="66"/>
      <c r="D303" s="66"/>
      <c r="E303" s="67">
        <v>244</v>
      </c>
      <c r="F303" s="67"/>
      <c r="G303" s="67"/>
      <c r="H303" s="67"/>
      <c r="I303" s="67"/>
      <c r="J303" s="67"/>
      <c r="K303" s="67"/>
      <c r="L303" s="66" t="s">
        <v>18</v>
      </c>
      <c r="M303" s="66"/>
      <c r="N303" s="66"/>
      <c r="O303" s="66"/>
      <c r="P303" s="67">
        <v>244</v>
      </c>
      <c r="Q303" s="67"/>
      <c r="R303" s="67"/>
      <c r="S303" s="67"/>
      <c r="T303" s="67"/>
      <c r="U303" s="67"/>
      <c r="V303" s="67"/>
    </row>
    <row r="304" spans="1:22" x14ac:dyDescent="0.25">
      <c r="A304" s="66" t="s">
        <v>24</v>
      </c>
      <c r="B304" s="66"/>
      <c r="C304" s="66"/>
      <c r="D304" s="66"/>
      <c r="E304" s="67">
        <v>90</v>
      </c>
      <c r="F304" s="67"/>
      <c r="G304" s="67"/>
      <c r="H304" s="67"/>
      <c r="I304" s="67"/>
      <c r="J304" s="67"/>
      <c r="K304" s="67"/>
      <c r="L304" s="66" t="s">
        <v>24</v>
      </c>
      <c r="M304" s="66"/>
      <c r="N304" s="66"/>
      <c r="O304" s="66"/>
      <c r="P304" s="67">
        <v>100</v>
      </c>
      <c r="Q304" s="67"/>
      <c r="R304" s="67"/>
      <c r="S304" s="67"/>
      <c r="T304" s="67"/>
      <c r="U304" s="67"/>
      <c r="V304" s="67"/>
    </row>
    <row r="305" spans="1:22" x14ac:dyDescent="0.25">
      <c r="A305" s="110" t="s">
        <v>19</v>
      </c>
      <c r="B305" s="110"/>
      <c r="C305" s="110"/>
      <c r="D305" s="110"/>
      <c r="E305" s="110"/>
      <c r="F305" s="105" t="s">
        <v>20</v>
      </c>
      <c r="G305" s="105"/>
      <c r="H305" s="105"/>
      <c r="I305" s="105"/>
      <c r="J305" s="105"/>
      <c r="K305" s="105"/>
      <c r="L305" s="110" t="s">
        <v>19</v>
      </c>
      <c r="M305" s="110"/>
      <c r="N305" s="110"/>
      <c r="O305" s="110"/>
      <c r="P305" s="110"/>
      <c r="Q305" s="105" t="s">
        <v>20</v>
      </c>
      <c r="R305" s="105"/>
      <c r="S305" s="105"/>
      <c r="T305" s="105"/>
      <c r="U305" s="105"/>
      <c r="V305" s="105"/>
    </row>
    <row r="306" spans="1:22" x14ac:dyDescent="0.25">
      <c r="A306" s="110"/>
      <c r="B306" s="110"/>
      <c r="C306" s="110"/>
      <c r="D306" s="110"/>
      <c r="E306" s="110"/>
      <c r="F306" s="105" t="s">
        <v>21</v>
      </c>
      <c r="G306" s="105"/>
      <c r="H306" s="105"/>
      <c r="I306" s="105" t="s">
        <v>22</v>
      </c>
      <c r="J306" s="105"/>
      <c r="K306" s="105"/>
      <c r="L306" s="110"/>
      <c r="M306" s="110"/>
      <c r="N306" s="110"/>
      <c r="O306" s="110"/>
      <c r="P306" s="110"/>
      <c r="Q306" s="105" t="s">
        <v>21</v>
      </c>
      <c r="R306" s="105"/>
      <c r="S306" s="105"/>
      <c r="T306" s="105" t="s">
        <v>22</v>
      </c>
      <c r="U306" s="105"/>
      <c r="V306" s="105"/>
    </row>
    <row r="307" spans="1:22" x14ac:dyDescent="0.25">
      <c r="A307" s="280" t="s">
        <v>636</v>
      </c>
      <c r="B307" s="280"/>
      <c r="C307" s="280"/>
      <c r="D307" s="280"/>
      <c r="E307" s="280"/>
      <c r="F307" s="281">
        <v>37.5</v>
      </c>
      <c r="G307" s="282"/>
      <c r="H307" s="283"/>
      <c r="I307" s="281">
        <v>36</v>
      </c>
      <c r="J307" s="282"/>
      <c r="K307" s="283"/>
      <c r="L307" s="280" t="s">
        <v>636</v>
      </c>
      <c r="M307" s="280"/>
      <c r="N307" s="280"/>
      <c r="O307" s="280"/>
      <c r="P307" s="280"/>
      <c r="Q307" s="281">
        <f>F307*100/90</f>
        <v>41.666666666666664</v>
      </c>
      <c r="R307" s="282"/>
      <c r="S307" s="283"/>
      <c r="T307" s="281">
        <f>I307*100/90</f>
        <v>40</v>
      </c>
      <c r="U307" s="282"/>
      <c r="V307" s="283"/>
    </row>
    <row r="308" spans="1:22" x14ac:dyDescent="0.25">
      <c r="A308" s="109" t="s">
        <v>58</v>
      </c>
      <c r="B308" s="109"/>
      <c r="C308" s="109"/>
      <c r="D308" s="109"/>
      <c r="E308" s="109"/>
      <c r="F308" s="81">
        <v>4.5</v>
      </c>
      <c r="G308" s="83"/>
      <c r="H308" s="82"/>
      <c r="I308" s="81">
        <v>4.5</v>
      </c>
      <c r="J308" s="83"/>
      <c r="K308" s="82"/>
      <c r="L308" s="109" t="s">
        <v>58</v>
      </c>
      <c r="M308" s="109"/>
      <c r="N308" s="109"/>
      <c r="O308" s="109"/>
      <c r="P308" s="109"/>
      <c r="Q308" s="111">
        <f t="shared" ref="Q308:Q314" si="48">F308*100/90</f>
        <v>5</v>
      </c>
      <c r="R308" s="113"/>
      <c r="S308" s="112"/>
      <c r="T308" s="111">
        <f t="shared" ref="T308:T315" si="49">I308*100/90</f>
        <v>5</v>
      </c>
      <c r="U308" s="113"/>
      <c r="V308" s="112"/>
    </row>
    <row r="309" spans="1:22" x14ac:dyDescent="0.25">
      <c r="A309" s="109" t="s">
        <v>450</v>
      </c>
      <c r="B309" s="109"/>
      <c r="C309" s="109"/>
      <c r="D309" s="109"/>
      <c r="E309" s="109"/>
      <c r="F309" s="81"/>
      <c r="G309" s="83"/>
      <c r="H309" s="82"/>
      <c r="I309" s="81">
        <v>12.9</v>
      </c>
      <c r="J309" s="83"/>
      <c r="K309" s="82"/>
      <c r="L309" s="109" t="s">
        <v>450</v>
      </c>
      <c r="M309" s="109"/>
      <c r="N309" s="109"/>
      <c r="O309" s="109"/>
      <c r="P309" s="109"/>
      <c r="Q309" s="111"/>
      <c r="R309" s="113"/>
      <c r="S309" s="112"/>
      <c r="T309" s="111">
        <f t="shared" si="49"/>
        <v>14.333333333333334</v>
      </c>
      <c r="U309" s="113"/>
      <c r="V309" s="112"/>
    </row>
    <row r="310" spans="1:22" x14ac:dyDescent="0.25">
      <c r="A310" s="109" t="s">
        <v>69</v>
      </c>
      <c r="B310" s="109"/>
      <c r="C310" s="109"/>
      <c r="D310" s="109"/>
      <c r="E310" s="109"/>
      <c r="F310" s="81">
        <v>6.2</v>
      </c>
      <c r="G310" s="83"/>
      <c r="H310" s="82"/>
      <c r="I310" s="81">
        <v>5.2</v>
      </c>
      <c r="J310" s="83"/>
      <c r="K310" s="82"/>
      <c r="L310" s="109" t="s">
        <v>69</v>
      </c>
      <c r="M310" s="109"/>
      <c r="N310" s="109"/>
      <c r="O310" s="109"/>
      <c r="P310" s="109"/>
      <c r="Q310" s="111">
        <f t="shared" si="48"/>
        <v>6.8888888888888893</v>
      </c>
      <c r="R310" s="113"/>
      <c r="S310" s="112"/>
      <c r="T310" s="111">
        <f t="shared" si="49"/>
        <v>5.7777777777777777</v>
      </c>
      <c r="U310" s="113"/>
      <c r="V310" s="112"/>
    </row>
    <row r="311" spans="1:22" x14ac:dyDescent="0.25">
      <c r="A311" s="109" t="s">
        <v>788</v>
      </c>
      <c r="B311" s="109"/>
      <c r="C311" s="109"/>
      <c r="D311" s="109"/>
      <c r="E311" s="109"/>
      <c r="F311" s="81">
        <v>2.6</v>
      </c>
      <c r="G311" s="83"/>
      <c r="H311" s="82"/>
      <c r="I311" s="81">
        <v>2.6</v>
      </c>
      <c r="J311" s="83"/>
      <c r="K311" s="82"/>
      <c r="L311" s="109" t="s">
        <v>788</v>
      </c>
      <c r="M311" s="109"/>
      <c r="N311" s="109"/>
      <c r="O311" s="109"/>
      <c r="P311" s="109"/>
      <c r="Q311" s="111">
        <f t="shared" si="48"/>
        <v>2.8888888888888888</v>
      </c>
      <c r="R311" s="113"/>
      <c r="S311" s="112"/>
      <c r="T311" s="111">
        <f t="shared" si="49"/>
        <v>2.8888888888888888</v>
      </c>
      <c r="U311" s="113"/>
      <c r="V311" s="112"/>
    </row>
    <row r="312" spans="1:22" x14ac:dyDescent="0.25">
      <c r="A312" s="109" t="s">
        <v>82</v>
      </c>
      <c r="B312" s="109"/>
      <c r="C312" s="109"/>
      <c r="D312" s="109"/>
      <c r="E312" s="109"/>
      <c r="F312" s="81">
        <v>67.5</v>
      </c>
      <c r="G312" s="83"/>
      <c r="H312" s="82"/>
      <c r="I312" s="81">
        <v>54</v>
      </c>
      <c r="J312" s="83"/>
      <c r="K312" s="82"/>
      <c r="L312" s="109" t="s">
        <v>82</v>
      </c>
      <c r="M312" s="109"/>
      <c r="N312" s="109"/>
      <c r="O312" s="109"/>
      <c r="P312" s="109"/>
      <c r="Q312" s="111">
        <f t="shared" si="48"/>
        <v>75</v>
      </c>
      <c r="R312" s="113"/>
      <c r="S312" s="112"/>
      <c r="T312" s="111">
        <f t="shared" si="49"/>
        <v>60</v>
      </c>
      <c r="U312" s="113"/>
      <c r="V312" s="112"/>
    </row>
    <row r="313" spans="1:22" x14ac:dyDescent="0.25">
      <c r="A313" s="109" t="s">
        <v>56</v>
      </c>
      <c r="B313" s="109"/>
      <c r="C313" s="109"/>
      <c r="D313" s="109"/>
      <c r="E313" s="109"/>
      <c r="F313" s="81"/>
      <c r="G313" s="83"/>
      <c r="H313" s="82"/>
      <c r="I313" s="81">
        <v>101.6</v>
      </c>
      <c r="J313" s="83"/>
      <c r="K313" s="82"/>
      <c r="L313" s="109" t="s">
        <v>56</v>
      </c>
      <c r="M313" s="109"/>
      <c r="N313" s="109"/>
      <c r="O313" s="109"/>
      <c r="P313" s="109"/>
      <c r="Q313" s="111"/>
      <c r="R313" s="113"/>
      <c r="S313" s="112"/>
      <c r="T313" s="111">
        <f t="shared" si="49"/>
        <v>112.88888888888889</v>
      </c>
      <c r="U313" s="113"/>
      <c r="V313" s="112"/>
    </row>
    <row r="314" spans="1:22" ht="15" customHeight="1" x14ac:dyDescent="0.25">
      <c r="A314" s="85" t="s">
        <v>788</v>
      </c>
      <c r="B314" s="86"/>
      <c r="C314" s="86"/>
      <c r="D314" s="86"/>
      <c r="E314" s="87"/>
      <c r="F314" s="81">
        <v>3</v>
      </c>
      <c r="G314" s="83"/>
      <c r="H314" s="82"/>
      <c r="I314" s="81">
        <v>3</v>
      </c>
      <c r="J314" s="83"/>
      <c r="K314" s="82"/>
      <c r="L314" s="85" t="s">
        <v>788</v>
      </c>
      <c r="M314" s="86"/>
      <c r="N314" s="86"/>
      <c r="O314" s="86"/>
      <c r="P314" s="87"/>
      <c r="Q314" s="111">
        <f t="shared" si="48"/>
        <v>3.3333333333333335</v>
      </c>
      <c r="R314" s="113"/>
      <c r="S314" s="112"/>
      <c r="T314" s="111">
        <f t="shared" si="49"/>
        <v>3.3333333333333335</v>
      </c>
      <c r="U314" s="113"/>
      <c r="V314" s="112"/>
    </row>
    <row r="315" spans="1:22" ht="15" customHeight="1" x14ac:dyDescent="0.25">
      <c r="A315" s="109" t="s">
        <v>25</v>
      </c>
      <c r="B315" s="109"/>
      <c r="C315" s="109"/>
      <c r="D315" s="109"/>
      <c r="E315" s="109"/>
      <c r="F315" s="105"/>
      <c r="G315" s="105"/>
      <c r="H315" s="105"/>
      <c r="I315" s="105">
        <v>90</v>
      </c>
      <c r="J315" s="105"/>
      <c r="K315" s="105"/>
      <c r="L315" s="109" t="s">
        <v>25</v>
      </c>
      <c r="M315" s="109"/>
      <c r="N315" s="109"/>
      <c r="O315" s="109"/>
      <c r="P315" s="109"/>
      <c r="Q315" s="111"/>
      <c r="R315" s="113"/>
      <c r="S315" s="112"/>
      <c r="T315" s="111">
        <f t="shared" si="49"/>
        <v>100</v>
      </c>
      <c r="U315" s="113"/>
      <c r="V315" s="112"/>
    </row>
    <row r="316" spans="1:22" x14ac:dyDescent="0.25">
      <c r="A316" s="68" t="s">
        <v>31</v>
      </c>
      <c r="B316" s="68"/>
      <c r="C316" s="68"/>
      <c r="D316" s="68"/>
      <c r="E316" s="68"/>
      <c r="F316" s="68"/>
      <c r="G316" s="68"/>
      <c r="H316" s="68"/>
      <c r="I316" s="84"/>
      <c r="J316" s="84"/>
      <c r="K316" s="84"/>
      <c r="L316" s="68" t="s">
        <v>31</v>
      </c>
      <c r="M316" s="68"/>
      <c r="N316" s="68"/>
      <c r="O316" s="68"/>
      <c r="P316" s="68"/>
      <c r="Q316" s="68"/>
      <c r="R316" s="68"/>
      <c r="S316" s="68"/>
      <c r="T316" s="84"/>
      <c r="U316" s="84"/>
      <c r="V316" s="84"/>
    </row>
    <row r="317" spans="1:22" ht="15" customHeight="1" x14ac:dyDescent="0.25">
      <c r="A317" s="105" t="s">
        <v>26</v>
      </c>
      <c r="B317" s="105"/>
      <c r="C317" s="105"/>
      <c r="D317" s="105"/>
      <c r="E317" s="105"/>
      <c r="F317" s="105"/>
      <c r="G317" s="106" t="s">
        <v>30</v>
      </c>
      <c r="H317" s="106"/>
      <c r="I317" s="75" t="s">
        <v>9</v>
      </c>
      <c r="J317" s="76"/>
      <c r="K317" s="77"/>
      <c r="L317" s="105" t="s">
        <v>26</v>
      </c>
      <c r="M317" s="105"/>
      <c r="N317" s="105"/>
      <c r="O317" s="105"/>
      <c r="P317" s="105"/>
      <c r="Q317" s="105"/>
      <c r="R317" s="106" t="s">
        <v>30</v>
      </c>
      <c r="S317" s="106"/>
      <c r="T317" s="75" t="s">
        <v>9</v>
      </c>
      <c r="U317" s="76"/>
      <c r="V317" s="77"/>
    </row>
    <row r="318" spans="1:22" x14ac:dyDescent="0.25">
      <c r="A318" s="105" t="s">
        <v>27</v>
      </c>
      <c r="B318" s="105"/>
      <c r="C318" s="105" t="s">
        <v>28</v>
      </c>
      <c r="D318" s="105"/>
      <c r="E318" s="105" t="s">
        <v>29</v>
      </c>
      <c r="F318" s="105"/>
      <c r="G318" s="106"/>
      <c r="H318" s="106"/>
      <c r="I318" s="78"/>
      <c r="J318" s="79"/>
      <c r="K318" s="80"/>
      <c r="L318" s="105" t="s">
        <v>27</v>
      </c>
      <c r="M318" s="105"/>
      <c r="N318" s="105" t="s">
        <v>28</v>
      </c>
      <c r="O318" s="105"/>
      <c r="P318" s="105" t="s">
        <v>29</v>
      </c>
      <c r="Q318" s="105"/>
      <c r="R318" s="106"/>
      <c r="S318" s="106"/>
      <c r="T318" s="78"/>
      <c r="U318" s="79"/>
      <c r="V318" s="80"/>
    </row>
    <row r="319" spans="1:22" x14ac:dyDescent="0.25">
      <c r="A319" s="107">
        <v>9.5</v>
      </c>
      <c r="B319" s="107"/>
      <c r="C319" s="107">
        <v>11.9</v>
      </c>
      <c r="D319" s="107"/>
      <c r="E319" s="107">
        <v>5.87</v>
      </c>
      <c r="F319" s="107"/>
      <c r="G319" s="107">
        <v>178.8</v>
      </c>
      <c r="H319" s="107"/>
      <c r="I319" s="279">
        <v>1.97</v>
      </c>
      <c r="J319" s="91"/>
      <c r="K319" s="5"/>
      <c r="L319" s="107">
        <f>A319*100/90</f>
        <v>10.555555555555555</v>
      </c>
      <c r="M319" s="107"/>
      <c r="N319" s="107">
        <f t="shared" ref="N319" si="50">C319*100/90</f>
        <v>13.222222222222221</v>
      </c>
      <c r="O319" s="107"/>
      <c r="P319" s="107">
        <f t="shared" ref="P319" si="51">E319*100/90</f>
        <v>6.5222222222222221</v>
      </c>
      <c r="Q319" s="107"/>
      <c r="R319" s="107">
        <f t="shared" ref="R319" si="52">G319*100/90</f>
        <v>198.66666666666666</v>
      </c>
      <c r="S319" s="107"/>
      <c r="T319" s="107">
        <f t="shared" ref="T319" si="53">I319*100/90</f>
        <v>2.1888888888888891</v>
      </c>
      <c r="U319" s="81"/>
      <c r="V319" s="5"/>
    </row>
    <row r="320" spans="1:22" x14ac:dyDescent="0.25">
      <c r="A320" s="84" t="s">
        <v>32</v>
      </c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 t="s">
        <v>32</v>
      </c>
      <c r="M320" s="84"/>
      <c r="N320" s="84"/>
      <c r="O320" s="84"/>
      <c r="P320" s="84"/>
      <c r="Q320" s="84"/>
      <c r="R320" s="84"/>
      <c r="S320" s="84"/>
      <c r="T320" s="84"/>
      <c r="U320" s="84"/>
      <c r="V320" s="84"/>
    </row>
    <row r="321" spans="1:22" ht="98.25" customHeight="1" x14ac:dyDescent="0.25">
      <c r="A321" s="278" t="s">
        <v>792</v>
      </c>
      <c r="B321" s="193"/>
      <c r="C321" s="193"/>
      <c r="D321" s="193"/>
      <c r="E321" s="193"/>
      <c r="F321" s="193"/>
      <c r="G321" s="193"/>
      <c r="H321" s="193"/>
      <c r="I321" s="193"/>
      <c r="J321" s="193"/>
      <c r="K321" s="193"/>
      <c r="L321" s="278" t="s">
        <v>792</v>
      </c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</row>
    <row r="322" spans="1:22" x14ac:dyDescent="0.25">
      <c r="A322" s="67" t="s">
        <v>10</v>
      </c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 t="s">
        <v>10</v>
      </c>
      <c r="M322" s="67"/>
      <c r="N322" s="67"/>
      <c r="O322" s="67"/>
      <c r="P322" s="67"/>
      <c r="Q322" s="67"/>
      <c r="R322" s="67"/>
      <c r="S322" s="67"/>
      <c r="T322" s="67"/>
      <c r="U322" s="67"/>
      <c r="V322" s="67"/>
    </row>
    <row r="323" spans="1:22" ht="33.75" customHeight="1" x14ac:dyDescent="0.25">
      <c r="A323" s="63" t="s">
        <v>451</v>
      </c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 t="s">
        <v>451</v>
      </c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x14ac:dyDescent="0.25">
      <c r="A324" s="67" t="s">
        <v>11</v>
      </c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 t="s">
        <v>11</v>
      </c>
      <c r="M324" s="67"/>
      <c r="N324" s="67"/>
      <c r="O324" s="67"/>
      <c r="P324" s="67"/>
      <c r="Q324" s="67"/>
      <c r="R324" s="67"/>
      <c r="S324" s="67"/>
      <c r="T324" s="67"/>
      <c r="U324" s="67"/>
      <c r="V324" s="67"/>
    </row>
    <row r="325" spans="1:22" ht="48.75" customHeight="1" x14ac:dyDescent="0.25">
      <c r="A325" s="63" t="s">
        <v>452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 t="s">
        <v>452</v>
      </c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x14ac:dyDescent="0.25">
      <c r="A326" s="64"/>
      <c r="B326" s="64"/>
      <c r="C326" s="64"/>
      <c r="D326" s="64"/>
      <c r="E326" s="7"/>
      <c r="F326" s="7"/>
      <c r="G326" s="7"/>
      <c r="H326" s="7"/>
      <c r="I326" s="7"/>
      <c r="J326" s="7"/>
      <c r="K326" s="7"/>
      <c r="L326" s="64"/>
      <c r="M326" s="64"/>
      <c r="N326" s="64"/>
      <c r="O326" s="64"/>
      <c r="P326" s="7"/>
      <c r="Q326" s="7"/>
      <c r="R326" s="7"/>
      <c r="S326" s="7"/>
      <c r="T326" s="7"/>
      <c r="U326" s="7"/>
      <c r="V326" s="7"/>
    </row>
    <row r="327" spans="1:22" ht="22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x14ac:dyDescent="0.25">
      <c r="A328" s="65"/>
      <c r="B328" s="65"/>
      <c r="C328" s="65"/>
      <c r="D328" s="8"/>
      <c r="E328" s="65"/>
      <c r="F328" s="65"/>
      <c r="G328" s="65"/>
      <c r="H328" s="8"/>
      <c r="I328" s="65"/>
      <c r="J328" s="65"/>
      <c r="K328" s="65"/>
      <c r="L328" s="65"/>
      <c r="M328" s="65"/>
      <c r="N328" s="65"/>
      <c r="O328" s="8"/>
      <c r="P328" s="65"/>
      <c r="Q328" s="65"/>
      <c r="R328" s="65"/>
      <c r="S328" s="8"/>
      <c r="T328" s="65"/>
      <c r="U328" s="65"/>
      <c r="V328" s="65"/>
    </row>
    <row r="329" spans="1:22" x14ac:dyDescent="0.25">
      <c r="A329" s="66"/>
      <c r="B329" s="66"/>
      <c r="C329" s="66"/>
      <c r="D329" s="66"/>
      <c r="L329" s="66"/>
      <c r="M329" s="66"/>
      <c r="N329" s="66"/>
      <c r="O329" s="66"/>
    </row>
    <row r="330" spans="1:22" x14ac:dyDescent="0.25">
      <c r="A330" s="67" t="s">
        <v>391</v>
      </c>
      <c r="B330" s="67"/>
      <c r="C330" s="67"/>
      <c r="D330" s="67"/>
      <c r="E330" s="67"/>
      <c r="F330" s="67"/>
      <c r="G330" s="4"/>
      <c r="H330" s="4"/>
      <c r="I330" s="2"/>
      <c r="J330" s="67" t="s">
        <v>38</v>
      </c>
      <c r="K330" s="67"/>
      <c r="L330" s="67" t="s">
        <v>391</v>
      </c>
      <c r="M330" s="67"/>
      <c r="N330" s="67"/>
      <c r="O330" s="67"/>
      <c r="P330" s="67"/>
      <c r="Q330" s="67"/>
      <c r="R330" s="4"/>
      <c r="S330" s="4"/>
      <c r="T330" s="2"/>
      <c r="U330" s="67" t="s">
        <v>38</v>
      </c>
      <c r="V330" s="67"/>
    </row>
    <row r="331" spans="1:22" hidden="1" x14ac:dyDescent="0.25">
      <c r="A331" s="31"/>
      <c r="B331" s="9"/>
      <c r="C331" s="9"/>
      <c r="D331" s="9"/>
      <c r="E331" s="9"/>
      <c r="F331" s="9"/>
      <c r="G331" s="11"/>
      <c r="H331" s="103"/>
      <c r="I331" s="103"/>
      <c r="J331" s="103" t="s">
        <v>0</v>
      </c>
      <c r="K331" s="103"/>
      <c r="L331" s="22"/>
      <c r="M331" s="9"/>
      <c r="N331" s="9"/>
      <c r="O331" s="9"/>
      <c r="P331" s="9"/>
      <c r="Q331" s="9"/>
      <c r="R331" s="11"/>
      <c r="S331" s="103"/>
      <c r="T331" s="103"/>
      <c r="U331" s="103" t="s">
        <v>0</v>
      </c>
      <c r="V331" s="103"/>
    </row>
    <row r="332" spans="1:22" hidden="1" x14ac:dyDescent="0.25">
      <c r="A332" s="37"/>
      <c r="B332" s="37"/>
      <c r="C332" s="37"/>
      <c r="D332" s="37"/>
      <c r="E332" s="37"/>
      <c r="F332" s="37"/>
      <c r="G332" s="37"/>
      <c r="H332" s="128"/>
      <c r="I332" s="128"/>
      <c r="J332" s="128" t="s">
        <v>632</v>
      </c>
      <c r="K332" s="128"/>
      <c r="L332" s="37"/>
      <c r="M332" s="37"/>
      <c r="N332" s="37"/>
      <c r="O332" s="37"/>
      <c r="P332" s="37"/>
      <c r="Q332" s="37"/>
      <c r="R332" s="37"/>
      <c r="S332" s="128"/>
      <c r="T332" s="128"/>
      <c r="U332" s="128" t="s">
        <v>632</v>
      </c>
      <c r="V332" s="128"/>
    </row>
    <row r="333" spans="1:22" ht="12.75" hidden="1" customHeight="1" x14ac:dyDescent="0.25">
      <c r="A333" s="37"/>
      <c r="B333" s="37"/>
      <c r="C333" s="37"/>
      <c r="D333" s="37"/>
      <c r="E333" s="37"/>
      <c r="F333" s="37"/>
      <c r="G333" s="43"/>
      <c r="H333" s="129" t="s">
        <v>633</v>
      </c>
      <c r="I333" s="129"/>
      <c r="J333" s="129"/>
      <c r="K333" s="129"/>
      <c r="L333" s="37"/>
      <c r="M333" s="37"/>
      <c r="N333" s="37"/>
      <c r="O333" s="37"/>
      <c r="P333" s="37"/>
      <c r="Q333" s="37"/>
      <c r="R333" s="43"/>
      <c r="S333" s="129" t="s">
        <v>633</v>
      </c>
      <c r="T333" s="129"/>
      <c r="U333" s="129"/>
      <c r="V333" s="129"/>
    </row>
    <row r="334" spans="1:22" ht="20.25" hidden="1" customHeight="1" x14ac:dyDescent="0.25">
      <c r="A334" s="37"/>
      <c r="B334" s="37"/>
      <c r="C334" s="37"/>
      <c r="D334" s="37"/>
      <c r="E334" s="37"/>
      <c r="F334" s="37"/>
      <c r="G334" s="43"/>
      <c r="H334" s="130" t="s">
        <v>1</v>
      </c>
      <c r="I334" s="130"/>
      <c r="J334" s="130"/>
      <c r="K334" s="130"/>
      <c r="L334" s="37"/>
      <c r="M334" s="37"/>
      <c r="N334" s="37"/>
      <c r="O334" s="37"/>
      <c r="P334" s="37"/>
      <c r="Q334" s="37"/>
      <c r="R334" s="43"/>
      <c r="S334" s="130" t="s">
        <v>1</v>
      </c>
      <c r="T334" s="130"/>
      <c r="U334" s="130"/>
      <c r="V334" s="130"/>
    </row>
    <row r="335" spans="1:22" ht="18.75" hidden="1" customHeight="1" x14ac:dyDescent="0.25">
      <c r="A335" s="37"/>
      <c r="B335" s="37"/>
      <c r="C335" s="37"/>
      <c r="D335" s="37"/>
      <c r="E335" s="37"/>
      <c r="F335" s="37"/>
      <c r="G335" s="43"/>
      <c r="H335" s="130" t="s">
        <v>2</v>
      </c>
      <c r="I335" s="130"/>
      <c r="J335" s="130"/>
      <c r="K335" s="130"/>
      <c r="L335" s="37"/>
      <c r="M335" s="37"/>
      <c r="N335" s="37"/>
      <c r="O335" s="37"/>
      <c r="P335" s="37"/>
      <c r="Q335" s="37"/>
      <c r="R335" s="43"/>
      <c r="S335" s="130" t="s">
        <v>2</v>
      </c>
      <c r="T335" s="130"/>
      <c r="U335" s="130"/>
      <c r="V335" s="130"/>
    </row>
    <row r="336" spans="1:22" ht="23.25" hidden="1" customHeight="1" x14ac:dyDescent="0.25">
      <c r="A336" s="37"/>
      <c r="B336" s="37"/>
      <c r="C336" s="37"/>
      <c r="D336" s="37"/>
      <c r="E336" s="37"/>
      <c r="F336" s="37"/>
      <c r="G336" s="43"/>
      <c r="H336" s="130" t="s">
        <v>3</v>
      </c>
      <c r="I336" s="130"/>
      <c r="J336" s="130"/>
      <c r="K336" s="130"/>
      <c r="L336" s="37"/>
      <c r="M336" s="37"/>
      <c r="N336" s="37"/>
      <c r="O336" s="37"/>
      <c r="P336" s="37"/>
      <c r="Q336" s="37"/>
      <c r="R336" s="43"/>
      <c r="S336" s="130" t="s">
        <v>3</v>
      </c>
      <c r="T336" s="130"/>
      <c r="U336" s="130"/>
      <c r="V336" s="130"/>
    </row>
    <row r="337" spans="1:22" ht="10.5" hidden="1" customHeight="1" x14ac:dyDescent="0.25">
      <c r="A337" s="37"/>
      <c r="B337" s="37"/>
      <c r="C337" s="37"/>
      <c r="D337" s="37"/>
      <c r="E337" s="37"/>
      <c r="F337" s="37"/>
      <c r="G337" s="37"/>
      <c r="H337" s="131" t="s">
        <v>36</v>
      </c>
      <c r="I337" s="131"/>
      <c r="J337" s="131"/>
      <c r="K337" s="131"/>
      <c r="L337" s="37"/>
      <c r="M337" s="37"/>
      <c r="N337" s="37"/>
      <c r="O337" s="37"/>
      <c r="P337" s="37"/>
      <c r="Q337" s="37"/>
      <c r="R337" s="37"/>
      <c r="S337" s="131" t="s">
        <v>36</v>
      </c>
      <c r="T337" s="131"/>
      <c r="U337" s="131"/>
      <c r="V337" s="131"/>
    </row>
    <row r="338" spans="1:22" ht="5.25" hidden="1" customHeight="1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</row>
    <row r="339" spans="1:22" hidden="1" x14ac:dyDescent="0.25">
      <c r="A339" s="37"/>
      <c r="B339" s="37"/>
      <c r="C339" s="149" t="s">
        <v>453</v>
      </c>
      <c r="D339" s="149"/>
      <c r="E339" s="149"/>
      <c r="F339" s="149"/>
      <c r="G339" s="149"/>
      <c r="H339" s="149"/>
      <c r="I339" s="149"/>
      <c r="J339" s="37"/>
      <c r="K339" s="37"/>
      <c r="L339" s="37"/>
      <c r="M339" s="37"/>
      <c r="N339" s="149" t="s">
        <v>457</v>
      </c>
      <c r="O339" s="149"/>
      <c r="P339" s="149"/>
      <c r="Q339" s="149"/>
      <c r="R339" s="149"/>
      <c r="S339" s="149"/>
      <c r="T339" s="149"/>
      <c r="U339" s="37"/>
      <c r="V339" s="37"/>
    </row>
    <row r="340" spans="1:22" ht="5.25" hidden="1" customHeight="1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</row>
    <row r="341" spans="1:22" hidden="1" x14ac:dyDescent="0.25">
      <c r="A341" s="148" t="s">
        <v>16</v>
      </c>
      <c r="B341" s="148"/>
      <c r="C341" s="148"/>
      <c r="D341" s="148"/>
      <c r="E341" s="149" t="s">
        <v>454</v>
      </c>
      <c r="F341" s="149"/>
      <c r="G341" s="149"/>
      <c r="H341" s="149"/>
      <c r="I341" s="149"/>
      <c r="J341" s="149"/>
      <c r="K341" s="149"/>
      <c r="L341" s="148" t="s">
        <v>16</v>
      </c>
      <c r="M341" s="148"/>
      <c r="N341" s="148"/>
      <c r="O341" s="148"/>
      <c r="P341" s="149" t="s">
        <v>454</v>
      </c>
      <c r="Q341" s="149"/>
      <c r="R341" s="149"/>
      <c r="S341" s="149"/>
      <c r="T341" s="149"/>
      <c r="U341" s="149"/>
      <c r="V341" s="149"/>
    </row>
    <row r="342" spans="1:22" ht="42.75" hidden="1" customHeight="1" x14ac:dyDescent="0.25">
      <c r="A342" s="150" t="s">
        <v>17</v>
      </c>
      <c r="B342" s="150"/>
      <c r="C342" s="150"/>
      <c r="D342" s="150"/>
      <c r="E342" s="151" t="s">
        <v>458</v>
      </c>
      <c r="F342" s="151"/>
      <c r="G342" s="151"/>
      <c r="H342" s="151"/>
      <c r="I342" s="151"/>
      <c r="J342" s="151"/>
      <c r="K342" s="151"/>
      <c r="L342" s="150" t="s">
        <v>17</v>
      </c>
      <c r="M342" s="150"/>
      <c r="N342" s="150"/>
      <c r="O342" s="150"/>
      <c r="P342" s="151" t="s">
        <v>458</v>
      </c>
      <c r="Q342" s="151"/>
      <c r="R342" s="151"/>
      <c r="S342" s="151"/>
      <c r="T342" s="151"/>
      <c r="U342" s="151"/>
      <c r="V342" s="151"/>
    </row>
    <row r="343" spans="1:22" hidden="1" x14ac:dyDescent="0.25">
      <c r="A343" s="148" t="s">
        <v>18</v>
      </c>
      <c r="B343" s="148"/>
      <c r="C343" s="148"/>
      <c r="D343" s="148"/>
      <c r="E343" s="126">
        <v>251</v>
      </c>
      <c r="F343" s="126"/>
      <c r="G343" s="126"/>
      <c r="H343" s="126"/>
      <c r="I343" s="126"/>
      <c r="J343" s="126"/>
      <c r="K343" s="126"/>
      <c r="L343" s="148" t="s">
        <v>18</v>
      </c>
      <c r="M343" s="148"/>
      <c r="N343" s="148"/>
      <c r="O343" s="148"/>
      <c r="P343" s="126">
        <v>251</v>
      </c>
      <c r="Q343" s="126"/>
      <c r="R343" s="126"/>
      <c r="S343" s="126"/>
      <c r="T343" s="126"/>
      <c r="U343" s="126"/>
      <c r="V343" s="126"/>
    </row>
    <row r="344" spans="1:22" hidden="1" x14ac:dyDescent="0.25">
      <c r="A344" s="148" t="s">
        <v>24</v>
      </c>
      <c r="B344" s="148"/>
      <c r="C344" s="148"/>
      <c r="D344" s="148"/>
      <c r="E344" s="126">
        <v>240</v>
      </c>
      <c r="F344" s="126"/>
      <c r="G344" s="126"/>
      <c r="H344" s="126"/>
      <c r="I344" s="126"/>
      <c r="J344" s="126"/>
      <c r="K344" s="126"/>
      <c r="L344" s="148" t="s">
        <v>24</v>
      </c>
      <c r="M344" s="148"/>
      <c r="N344" s="148"/>
      <c r="O344" s="148"/>
      <c r="P344" s="126">
        <v>280</v>
      </c>
      <c r="Q344" s="126"/>
      <c r="R344" s="126"/>
      <c r="S344" s="126"/>
      <c r="T344" s="126"/>
      <c r="U344" s="126"/>
      <c r="V344" s="126"/>
    </row>
    <row r="345" spans="1:22" hidden="1" x14ac:dyDescent="0.25">
      <c r="A345" s="176" t="s">
        <v>19</v>
      </c>
      <c r="B345" s="176"/>
      <c r="C345" s="176"/>
      <c r="D345" s="176"/>
      <c r="E345" s="176"/>
      <c r="F345" s="174" t="s">
        <v>20</v>
      </c>
      <c r="G345" s="174"/>
      <c r="H345" s="174"/>
      <c r="I345" s="174"/>
      <c r="J345" s="174"/>
      <c r="K345" s="174"/>
      <c r="L345" s="176" t="s">
        <v>19</v>
      </c>
      <c r="M345" s="176"/>
      <c r="N345" s="176"/>
      <c r="O345" s="176"/>
      <c r="P345" s="176"/>
      <c r="Q345" s="174" t="s">
        <v>20</v>
      </c>
      <c r="R345" s="174"/>
      <c r="S345" s="174"/>
      <c r="T345" s="174"/>
      <c r="U345" s="174"/>
      <c r="V345" s="174"/>
    </row>
    <row r="346" spans="1:22" hidden="1" x14ac:dyDescent="0.25">
      <c r="A346" s="176"/>
      <c r="B346" s="176"/>
      <c r="C346" s="176"/>
      <c r="D346" s="176"/>
      <c r="E346" s="176"/>
      <c r="F346" s="174" t="s">
        <v>21</v>
      </c>
      <c r="G346" s="174"/>
      <c r="H346" s="174"/>
      <c r="I346" s="174" t="s">
        <v>22</v>
      </c>
      <c r="J346" s="174"/>
      <c r="K346" s="174"/>
      <c r="L346" s="176"/>
      <c r="M346" s="176"/>
      <c r="N346" s="176"/>
      <c r="O346" s="176"/>
      <c r="P346" s="176"/>
      <c r="Q346" s="174" t="s">
        <v>21</v>
      </c>
      <c r="R346" s="174"/>
      <c r="S346" s="174"/>
      <c r="T346" s="174" t="s">
        <v>22</v>
      </c>
      <c r="U346" s="174"/>
      <c r="V346" s="174"/>
    </row>
    <row r="347" spans="1:22" hidden="1" x14ac:dyDescent="0.25">
      <c r="A347" s="173" t="s">
        <v>636</v>
      </c>
      <c r="B347" s="173"/>
      <c r="C347" s="173"/>
      <c r="D347" s="173"/>
      <c r="E347" s="173"/>
      <c r="F347" s="132">
        <v>64</v>
      </c>
      <c r="G347" s="133"/>
      <c r="H347" s="134"/>
      <c r="I347" s="132">
        <v>61.5</v>
      </c>
      <c r="J347" s="133"/>
      <c r="K347" s="134"/>
      <c r="L347" s="173" t="s">
        <v>636</v>
      </c>
      <c r="M347" s="173"/>
      <c r="N347" s="173"/>
      <c r="O347" s="173"/>
      <c r="P347" s="173"/>
      <c r="Q347" s="132">
        <f>F347*280/240</f>
        <v>74.666666666666671</v>
      </c>
      <c r="R347" s="133"/>
      <c r="S347" s="134"/>
      <c r="T347" s="132">
        <f>I347*280/240</f>
        <v>71.75</v>
      </c>
      <c r="U347" s="133"/>
      <c r="V347" s="134"/>
    </row>
    <row r="348" spans="1:22" hidden="1" x14ac:dyDescent="0.25">
      <c r="A348" s="173" t="s">
        <v>164</v>
      </c>
      <c r="B348" s="173"/>
      <c r="C348" s="173"/>
      <c r="D348" s="173"/>
      <c r="E348" s="173"/>
      <c r="F348" s="132">
        <v>235</v>
      </c>
      <c r="G348" s="133"/>
      <c r="H348" s="134"/>
      <c r="I348" s="132">
        <v>164.5</v>
      </c>
      <c r="J348" s="133"/>
      <c r="K348" s="134"/>
      <c r="L348" s="173" t="s">
        <v>164</v>
      </c>
      <c r="M348" s="173"/>
      <c r="N348" s="173"/>
      <c r="O348" s="173"/>
      <c r="P348" s="173"/>
      <c r="Q348" s="132">
        <f t="shared" ref="Q348:Q351" si="54">F348*280/240</f>
        <v>274.16666666666669</v>
      </c>
      <c r="R348" s="133"/>
      <c r="S348" s="134"/>
      <c r="T348" s="132">
        <f t="shared" ref="T348:T353" si="55">I348*280/240</f>
        <v>191.91666666666666</v>
      </c>
      <c r="U348" s="133"/>
      <c r="V348" s="134"/>
    </row>
    <row r="349" spans="1:22" hidden="1" x14ac:dyDescent="0.25">
      <c r="A349" s="135" t="s">
        <v>7</v>
      </c>
      <c r="B349" s="136"/>
      <c r="C349" s="136"/>
      <c r="D349" s="136"/>
      <c r="E349" s="137"/>
      <c r="F349" s="132">
        <v>10</v>
      </c>
      <c r="G349" s="133"/>
      <c r="H349" s="134"/>
      <c r="I349" s="132">
        <v>10</v>
      </c>
      <c r="J349" s="133"/>
      <c r="K349" s="134"/>
      <c r="L349" s="135" t="s">
        <v>7</v>
      </c>
      <c r="M349" s="136"/>
      <c r="N349" s="136"/>
      <c r="O349" s="136"/>
      <c r="P349" s="137"/>
      <c r="Q349" s="132">
        <f t="shared" si="54"/>
        <v>11.666666666666666</v>
      </c>
      <c r="R349" s="133"/>
      <c r="S349" s="134"/>
      <c r="T349" s="132">
        <f t="shared" si="55"/>
        <v>11.666666666666666</v>
      </c>
      <c r="U349" s="133"/>
      <c r="V349" s="134"/>
    </row>
    <row r="350" spans="1:22" hidden="1" x14ac:dyDescent="0.25">
      <c r="A350" s="135" t="s">
        <v>389</v>
      </c>
      <c r="B350" s="136"/>
      <c r="C350" s="136"/>
      <c r="D350" s="136"/>
      <c r="E350" s="137"/>
      <c r="F350" s="152">
        <v>0.1</v>
      </c>
      <c r="G350" s="153"/>
      <c r="H350" s="154"/>
      <c r="I350" s="132">
        <v>4.8</v>
      </c>
      <c r="J350" s="133"/>
      <c r="K350" s="134"/>
      <c r="L350" s="135" t="s">
        <v>389</v>
      </c>
      <c r="M350" s="136"/>
      <c r="N350" s="136"/>
      <c r="O350" s="136"/>
      <c r="P350" s="137"/>
      <c r="Q350" s="132">
        <f t="shared" si="54"/>
        <v>0.11666666666666667</v>
      </c>
      <c r="R350" s="133"/>
      <c r="S350" s="134"/>
      <c r="T350" s="132">
        <f t="shared" si="55"/>
        <v>5.6</v>
      </c>
      <c r="U350" s="133"/>
      <c r="V350" s="134"/>
    </row>
    <row r="351" spans="1:22" hidden="1" x14ac:dyDescent="0.25">
      <c r="A351" s="135" t="s">
        <v>136</v>
      </c>
      <c r="B351" s="136"/>
      <c r="C351" s="136"/>
      <c r="D351" s="136"/>
      <c r="E351" s="137"/>
      <c r="F351" s="132">
        <v>3.6</v>
      </c>
      <c r="G351" s="133"/>
      <c r="H351" s="134"/>
      <c r="I351" s="132">
        <v>3.6</v>
      </c>
      <c r="J351" s="133"/>
      <c r="K351" s="134"/>
      <c r="L351" s="135" t="s">
        <v>136</v>
      </c>
      <c r="M351" s="136"/>
      <c r="N351" s="136"/>
      <c r="O351" s="136"/>
      <c r="P351" s="137"/>
      <c r="Q351" s="132">
        <f t="shared" si="54"/>
        <v>4.2</v>
      </c>
      <c r="R351" s="133"/>
      <c r="S351" s="134"/>
      <c r="T351" s="132">
        <f t="shared" si="55"/>
        <v>4.2</v>
      </c>
      <c r="U351" s="133"/>
      <c r="V351" s="134"/>
    </row>
    <row r="352" spans="1:22" hidden="1" x14ac:dyDescent="0.25">
      <c r="A352" s="135" t="s">
        <v>56</v>
      </c>
      <c r="B352" s="136"/>
      <c r="C352" s="136"/>
      <c r="D352" s="136"/>
      <c r="E352" s="137"/>
      <c r="F352" s="132"/>
      <c r="G352" s="133"/>
      <c r="H352" s="134"/>
      <c r="I352" s="132">
        <v>245</v>
      </c>
      <c r="J352" s="133"/>
      <c r="K352" s="134"/>
      <c r="L352" s="135" t="s">
        <v>56</v>
      </c>
      <c r="M352" s="136"/>
      <c r="N352" s="136"/>
      <c r="O352" s="136"/>
      <c r="P352" s="137"/>
      <c r="Q352" s="132"/>
      <c r="R352" s="133"/>
      <c r="S352" s="134"/>
      <c r="T352" s="132">
        <f t="shared" si="55"/>
        <v>285.83333333333331</v>
      </c>
      <c r="U352" s="133"/>
      <c r="V352" s="134"/>
    </row>
    <row r="353" spans="1:22" hidden="1" x14ac:dyDescent="0.25">
      <c r="A353" s="173" t="s">
        <v>25</v>
      </c>
      <c r="B353" s="173"/>
      <c r="C353" s="173"/>
      <c r="D353" s="173"/>
      <c r="E353" s="173"/>
      <c r="F353" s="132"/>
      <c r="G353" s="133"/>
      <c r="H353" s="134"/>
      <c r="I353" s="132">
        <v>240</v>
      </c>
      <c r="J353" s="133"/>
      <c r="K353" s="134"/>
      <c r="L353" s="173" t="s">
        <v>25</v>
      </c>
      <c r="M353" s="173"/>
      <c r="N353" s="173"/>
      <c r="O353" s="173"/>
      <c r="P353" s="173"/>
      <c r="Q353" s="132"/>
      <c r="R353" s="133"/>
      <c r="S353" s="134"/>
      <c r="T353" s="132">
        <f t="shared" si="55"/>
        <v>280</v>
      </c>
      <c r="U353" s="133"/>
      <c r="V353" s="134"/>
    </row>
    <row r="354" spans="1:22" hidden="1" x14ac:dyDescent="0.25">
      <c r="A354" s="139" t="s">
        <v>31</v>
      </c>
      <c r="B354" s="139"/>
      <c r="C354" s="139"/>
      <c r="D354" s="139"/>
      <c r="E354" s="139"/>
      <c r="F354" s="139"/>
      <c r="G354" s="139"/>
      <c r="H354" s="139"/>
      <c r="I354" s="138"/>
      <c r="J354" s="138"/>
      <c r="K354" s="138"/>
      <c r="L354" s="139" t="s">
        <v>31</v>
      </c>
      <c r="M354" s="139"/>
      <c r="N354" s="139"/>
      <c r="O354" s="139"/>
      <c r="P354" s="139"/>
      <c r="Q354" s="139"/>
      <c r="R354" s="139"/>
      <c r="S354" s="139"/>
      <c r="T354" s="138"/>
      <c r="U354" s="138"/>
      <c r="V354" s="138"/>
    </row>
    <row r="355" spans="1:22" ht="15" hidden="1" customHeight="1" x14ac:dyDescent="0.25">
      <c r="A355" s="174" t="s">
        <v>26</v>
      </c>
      <c r="B355" s="174"/>
      <c r="C355" s="174"/>
      <c r="D355" s="174"/>
      <c r="E355" s="174"/>
      <c r="F355" s="174"/>
      <c r="G355" s="175" t="s">
        <v>30</v>
      </c>
      <c r="H355" s="175"/>
      <c r="I355" s="142" t="s">
        <v>9</v>
      </c>
      <c r="J355" s="143"/>
      <c r="K355" s="144"/>
      <c r="L355" s="174" t="s">
        <v>26</v>
      </c>
      <c r="M355" s="174"/>
      <c r="N355" s="174"/>
      <c r="O355" s="174"/>
      <c r="P355" s="174"/>
      <c r="Q355" s="174"/>
      <c r="R355" s="175" t="s">
        <v>30</v>
      </c>
      <c r="S355" s="175"/>
      <c r="T355" s="142" t="s">
        <v>9</v>
      </c>
      <c r="U355" s="143"/>
      <c r="V355" s="144"/>
    </row>
    <row r="356" spans="1:22" hidden="1" x14ac:dyDescent="0.25">
      <c r="A356" s="174" t="s">
        <v>27</v>
      </c>
      <c r="B356" s="174"/>
      <c r="C356" s="174" t="s">
        <v>28</v>
      </c>
      <c r="D356" s="174"/>
      <c r="E356" s="174" t="s">
        <v>29</v>
      </c>
      <c r="F356" s="174"/>
      <c r="G356" s="175"/>
      <c r="H356" s="175"/>
      <c r="I356" s="145"/>
      <c r="J356" s="146"/>
      <c r="K356" s="147"/>
      <c r="L356" s="174" t="s">
        <v>27</v>
      </c>
      <c r="M356" s="174"/>
      <c r="N356" s="174" t="s">
        <v>28</v>
      </c>
      <c r="O356" s="174"/>
      <c r="P356" s="174" t="s">
        <v>29</v>
      </c>
      <c r="Q356" s="174"/>
      <c r="R356" s="175"/>
      <c r="S356" s="175"/>
      <c r="T356" s="145"/>
      <c r="U356" s="146"/>
      <c r="V356" s="147"/>
    </row>
    <row r="357" spans="1:22" hidden="1" x14ac:dyDescent="0.25">
      <c r="A357" s="251">
        <v>24.88</v>
      </c>
      <c r="B357" s="251"/>
      <c r="C357" s="251">
        <v>29.74</v>
      </c>
      <c r="D357" s="251"/>
      <c r="E357" s="251">
        <v>25.71</v>
      </c>
      <c r="F357" s="251"/>
      <c r="G357" s="251">
        <v>470</v>
      </c>
      <c r="H357" s="251"/>
      <c r="I357" s="172">
        <v>0.05</v>
      </c>
      <c r="J357" s="132"/>
      <c r="K357" s="38"/>
      <c r="L357" s="251">
        <f>A357*280/240</f>
        <v>29.026666666666664</v>
      </c>
      <c r="M357" s="251"/>
      <c r="N357" s="251">
        <f t="shared" ref="N357" si="56">C357*280/240</f>
        <v>34.696666666666665</v>
      </c>
      <c r="O357" s="251"/>
      <c r="P357" s="251">
        <f t="shared" ref="P357" si="57">E357*280/240</f>
        <v>29.995000000000001</v>
      </c>
      <c r="Q357" s="251"/>
      <c r="R357" s="251">
        <f t="shared" ref="R357" si="58">G357*280/240</f>
        <v>548.33333333333337</v>
      </c>
      <c r="S357" s="251"/>
      <c r="T357" s="251">
        <f t="shared" ref="T357" si="59">I357*280/240</f>
        <v>5.8333333333333334E-2</v>
      </c>
      <c r="U357" s="152"/>
      <c r="V357" s="38"/>
    </row>
    <row r="358" spans="1:22" hidden="1" x14ac:dyDescent="0.25">
      <c r="A358" s="138" t="s">
        <v>32</v>
      </c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 t="s">
        <v>32</v>
      </c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</row>
    <row r="359" spans="1:22" ht="135.75" hidden="1" customHeight="1" x14ac:dyDescent="0.25">
      <c r="A359" s="295" t="s">
        <v>640</v>
      </c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96" t="s">
        <v>640</v>
      </c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</row>
    <row r="360" spans="1:22" hidden="1" x14ac:dyDescent="0.25">
      <c r="A360" s="126" t="s">
        <v>10</v>
      </c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 t="s">
        <v>10</v>
      </c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</row>
    <row r="361" spans="1:22" ht="33.75" hidden="1" customHeight="1" x14ac:dyDescent="0.25">
      <c r="A361" s="127" t="s">
        <v>455</v>
      </c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 t="s">
        <v>455</v>
      </c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</row>
    <row r="362" spans="1:22" hidden="1" x14ac:dyDescent="0.25">
      <c r="A362" s="126" t="s">
        <v>11</v>
      </c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 t="s">
        <v>11</v>
      </c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</row>
    <row r="363" spans="1:22" ht="48.75" hidden="1" customHeight="1" x14ac:dyDescent="0.25">
      <c r="A363" s="127" t="s">
        <v>456</v>
      </c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 t="s">
        <v>456</v>
      </c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</row>
    <row r="364" spans="1:22" ht="18.75" hidden="1" customHeight="1" x14ac:dyDescent="0.25">
      <c r="A364" s="162"/>
      <c r="B364" s="162"/>
      <c r="C364" s="162"/>
      <c r="D364" s="162"/>
      <c r="E364" s="42"/>
      <c r="F364" s="42"/>
      <c r="G364" s="42"/>
      <c r="H364" s="42"/>
      <c r="I364" s="42"/>
      <c r="J364" s="42"/>
      <c r="K364" s="42"/>
      <c r="L364" s="162"/>
      <c r="M364" s="162"/>
      <c r="N364" s="162"/>
      <c r="O364" s="162"/>
      <c r="P364" s="42"/>
      <c r="Q364" s="42"/>
      <c r="R364" s="42"/>
      <c r="S364" s="42"/>
      <c r="T364" s="42"/>
      <c r="U364" s="42"/>
      <c r="V364" s="42"/>
    </row>
    <row r="365" spans="1:22" hidden="1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</row>
    <row r="366" spans="1:22" ht="21.75" hidden="1" customHeight="1" x14ac:dyDescent="0.25">
      <c r="A366" s="131"/>
      <c r="B366" s="131"/>
      <c r="C366" s="131"/>
      <c r="D366" s="44"/>
      <c r="E366" s="131"/>
      <c r="F366" s="131"/>
      <c r="G366" s="131"/>
      <c r="H366" s="44"/>
      <c r="I366" s="131"/>
      <c r="J366" s="131"/>
      <c r="K366" s="131"/>
      <c r="L366" s="131"/>
      <c r="M366" s="131"/>
      <c r="N366" s="131"/>
      <c r="O366" s="44"/>
      <c r="P366" s="131"/>
      <c r="Q366" s="131"/>
      <c r="R366" s="131"/>
      <c r="S366" s="44"/>
      <c r="T366" s="131"/>
      <c r="U366" s="131"/>
      <c r="V366" s="131"/>
    </row>
    <row r="367" spans="1:22" hidden="1" x14ac:dyDescent="0.25">
      <c r="A367" s="148"/>
      <c r="B367" s="148"/>
      <c r="C367" s="148"/>
      <c r="D367" s="148"/>
      <c r="E367" s="37"/>
      <c r="F367" s="37"/>
      <c r="G367" s="37"/>
      <c r="H367" s="37"/>
      <c r="I367" s="37"/>
      <c r="J367" s="37"/>
      <c r="K367" s="37"/>
      <c r="L367" s="148"/>
      <c r="M367" s="148"/>
      <c r="N367" s="148"/>
      <c r="O367" s="148"/>
      <c r="P367" s="37"/>
      <c r="Q367" s="37"/>
      <c r="R367" s="37"/>
      <c r="S367" s="37"/>
      <c r="T367" s="37"/>
      <c r="U367" s="37"/>
      <c r="V367" s="37"/>
    </row>
    <row r="368" spans="1:22" hidden="1" x14ac:dyDescent="0.25">
      <c r="A368" s="126" t="s">
        <v>391</v>
      </c>
      <c r="B368" s="126"/>
      <c r="C368" s="126"/>
      <c r="D368" s="126"/>
      <c r="E368" s="126"/>
      <c r="F368" s="126"/>
      <c r="G368" s="39"/>
      <c r="H368" s="39"/>
      <c r="I368" s="41"/>
      <c r="J368" s="126" t="s">
        <v>38</v>
      </c>
      <c r="K368" s="126"/>
      <c r="L368" s="126" t="s">
        <v>391</v>
      </c>
      <c r="M368" s="126"/>
      <c r="N368" s="126"/>
      <c r="O368" s="126"/>
      <c r="P368" s="126"/>
      <c r="Q368" s="126"/>
      <c r="R368" s="39"/>
      <c r="S368" s="39"/>
      <c r="T368" s="41"/>
      <c r="U368" s="126" t="s">
        <v>38</v>
      </c>
      <c r="V368" s="126"/>
    </row>
    <row r="369" spans="1:22" x14ac:dyDescent="0.25">
      <c r="A369" s="31"/>
      <c r="B369" s="9"/>
      <c r="C369" s="9"/>
      <c r="D369" s="9"/>
      <c r="E369" s="9"/>
      <c r="F369" s="9"/>
      <c r="G369" s="11"/>
      <c r="H369" s="103"/>
      <c r="I369" s="103"/>
      <c r="J369" s="103" t="s">
        <v>0</v>
      </c>
      <c r="K369" s="103"/>
      <c r="L369" s="22"/>
      <c r="M369" s="9"/>
      <c r="N369" s="9"/>
      <c r="O369" s="9"/>
      <c r="P369" s="9"/>
      <c r="Q369" s="9"/>
      <c r="R369" s="11"/>
      <c r="S369" s="103"/>
      <c r="T369" s="103"/>
      <c r="U369" s="103" t="s">
        <v>0</v>
      </c>
      <c r="V369" s="103"/>
    </row>
    <row r="370" spans="1:22" x14ac:dyDescent="0.25">
      <c r="A370" s="9"/>
      <c r="B370" s="9"/>
      <c r="C370" s="9"/>
      <c r="D370" s="9"/>
      <c r="E370" s="9"/>
      <c r="F370" s="9"/>
      <c r="G370" s="9"/>
      <c r="H370" s="103"/>
      <c r="I370" s="103"/>
      <c r="J370" s="103" t="s">
        <v>632</v>
      </c>
      <c r="K370" s="103"/>
      <c r="L370" s="9"/>
      <c r="M370" s="9"/>
      <c r="N370" s="9"/>
      <c r="O370" s="9"/>
      <c r="P370" s="9"/>
      <c r="Q370" s="9"/>
      <c r="R370" s="9"/>
      <c r="S370" s="103"/>
      <c r="T370" s="103"/>
      <c r="U370" s="103" t="s">
        <v>632</v>
      </c>
      <c r="V370" s="103"/>
    </row>
    <row r="371" spans="1:22" ht="12.75" customHeight="1" x14ac:dyDescent="0.25">
      <c r="A371" s="9"/>
      <c r="B371" s="9"/>
      <c r="C371" s="9"/>
      <c r="D371" s="9"/>
      <c r="E371" s="9"/>
      <c r="F371" s="9"/>
      <c r="G371" s="12"/>
      <c r="H371" s="104" t="s">
        <v>633</v>
      </c>
      <c r="I371" s="104"/>
      <c r="J371" s="104"/>
      <c r="K371" s="104"/>
      <c r="L371" s="9"/>
      <c r="M371" s="9"/>
      <c r="N371" s="9"/>
      <c r="O371" s="9"/>
      <c r="P371" s="9"/>
      <c r="Q371" s="9"/>
      <c r="R371" s="12"/>
      <c r="S371" s="104" t="s">
        <v>633</v>
      </c>
      <c r="T371" s="104"/>
      <c r="U371" s="104"/>
      <c r="V371" s="104"/>
    </row>
    <row r="372" spans="1:22" ht="19.5" customHeight="1" x14ac:dyDescent="0.25">
      <c r="A372" s="9"/>
      <c r="B372" s="9"/>
      <c r="C372" s="9"/>
      <c r="D372" s="9"/>
      <c r="E372" s="9"/>
      <c r="F372" s="9"/>
      <c r="G372" s="12"/>
      <c r="H372" s="94" t="s">
        <v>1</v>
      </c>
      <c r="I372" s="94"/>
      <c r="J372" s="94"/>
      <c r="K372" s="94"/>
      <c r="L372" s="9"/>
      <c r="M372" s="9"/>
      <c r="N372" s="9"/>
      <c r="O372" s="9"/>
      <c r="P372" s="9"/>
      <c r="Q372" s="9"/>
      <c r="R372" s="12"/>
      <c r="S372" s="94" t="s">
        <v>1</v>
      </c>
      <c r="T372" s="94"/>
      <c r="U372" s="94"/>
      <c r="V372" s="94"/>
    </row>
    <row r="373" spans="1:22" ht="18" customHeight="1" x14ac:dyDescent="0.25">
      <c r="A373" s="9"/>
      <c r="B373" s="9"/>
      <c r="C373" s="9"/>
      <c r="D373" s="9"/>
      <c r="E373" s="9"/>
      <c r="F373" s="9"/>
      <c r="G373" s="12"/>
      <c r="H373" s="94" t="s">
        <v>2</v>
      </c>
      <c r="I373" s="94"/>
      <c r="J373" s="94"/>
      <c r="K373" s="94"/>
      <c r="L373" s="9"/>
      <c r="M373" s="9"/>
      <c r="N373" s="9"/>
      <c r="O373" s="9"/>
      <c r="P373" s="9"/>
      <c r="Q373" s="9"/>
      <c r="R373" s="12"/>
      <c r="S373" s="94" t="s">
        <v>2</v>
      </c>
      <c r="T373" s="94"/>
      <c r="U373" s="94"/>
      <c r="V373" s="94"/>
    </row>
    <row r="374" spans="1:22" ht="20.25" customHeight="1" x14ac:dyDescent="0.25">
      <c r="A374" s="9"/>
      <c r="B374" s="9"/>
      <c r="C374" s="9"/>
      <c r="D374" s="9"/>
      <c r="E374" s="9"/>
      <c r="F374" s="9"/>
      <c r="G374" s="12"/>
      <c r="H374" s="94" t="s">
        <v>3</v>
      </c>
      <c r="I374" s="94"/>
      <c r="J374" s="94"/>
      <c r="K374" s="94"/>
      <c r="L374" s="9"/>
      <c r="M374" s="9"/>
      <c r="N374" s="9"/>
      <c r="O374" s="9"/>
      <c r="P374" s="9"/>
      <c r="Q374" s="9"/>
      <c r="R374" s="12"/>
      <c r="S374" s="94" t="s">
        <v>3</v>
      </c>
      <c r="T374" s="94"/>
      <c r="U374" s="94"/>
      <c r="V374" s="94"/>
    </row>
    <row r="375" spans="1:22" ht="10.5" customHeight="1" x14ac:dyDescent="0.25">
      <c r="A375" s="9"/>
      <c r="B375" s="9"/>
      <c r="C375" s="9"/>
      <c r="D375" s="9"/>
      <c r="E375" s="9"/>
      <c r="F375" s="9"/>
      <c r="G375" s="9"/>
      <c r="H375" s="95" t="s">
        <v>36</v>
      </c>
      <c r="I375" s="95"/>
      <c r="J375" s="95"/>
      <c r="K375" s="95"/>
      <c r="L375" s="9"/>
      <c r="M375" s="9"/>
      <c r="N375" s="9"/>
      <c r="O375" s="9"/>
      <c r="P375" s="9"/>
      <c r="Q375" s="9"/>
      <c r="R375" s="9"/>
      <c r="S375" s="95" t="s">
        <v>36</v>
      </c>
      <c r="T375" s="95"/>
      <c r="U375" s="95"/>
      <c r="V375" s="95"/>
    </row>
    <row r="376" spans="1:22" ht="5.2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x14ac:dyDescent="0.25">
      <c r="A377" s="9"/>
      <c r="B377" s="9"/>
      <c r="C377" s="201" t="s">
        <v>459</v>
      </c>
      <c r="D377" s="201"/>
      <c r="E377" s="201"/>
      <c r="F377" s="201"/>
      <c r="G377" s="201"/>
      <c r="H377" s="201"/>
      <c r="I377" s="201"/>
      <c r="J377" s="9"/>
      <c r="K377" s="9"/>
      <c r="L377" s="9"/>
      <c r="M377" s="9"/>
      <c r="N377" s="201" t="s">
        <v>460</v>
      </c>
      <c r="O377" s="201"/>
      <c r="P377" s="201"/>
      <c r="Q377" s="201"/>
      <c r="R377" s="201"/>
      <c r="S377" s="201"/>
      <c r="T377" s="201"/>
      <c r="U377" s="9"/>
      <c r="V377" s="9"/>
    </row>
    <row r="378" spans="1:22" ht="5.2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x14ac:dyDescent="0.25">
      <c r="A379" s="200" t="s">
        <v>16</v>
      </c>
      <c r="B379" s="200"/>
      <c r="C379" s="200"/>
      <c r="D379" s="200"/>
      <c r="E379" s="201" t="s">
        <v>461</v>
      </c>
      <c r="F379" s="201"/>
      <c r="G379" s="201"/>
      <c r="H379" s="201"/>
      <c r="I379" s="201"/>
      <c r="J379" s="201"/>
      <c r="K379" s="201"/>
      <c r="L379" s="200" t="s">
        <v>16</v>
      </c>
      <c r="M379" s="200"/>
      <c r="N379" s="200"/>
      <c r="O379" s="200"/>
      <c r="P379" s="201" t="s">
        <v>461</v>
      </c>
      <c r="Q379" s="201"/>
      <c r="R379" s="201"/>
      <c r="S379" s="201"/>
      <c r="T379" s="201"/>
      <c r="U379" s="201"/>
      <c r="V379" s="201"/>
    </row>
    <row r="380" spans="1:22" ht="42.75" customHeight="1" x14ac:dyDescent="0.25">
      <c r="A380" s="122" t="s">
        <v>17</v>
      </c>
      <c r="B380" s="122"/>
      <c r="C380" s="122"/>
      <c r="D380" s="122"/>
      <c r="E380" s="100" t="s">
        <v>462</v>
      </c>
      <c r="F380" s="100"/>
      <c r="G380" s="100"/>
      <c r="H380" s="100"/>
      <c r="I380" s="100"/>
      <c r="J380" s="100"/>
      <c r="K380" s="100"/>
      <c r="L380" s="122" t="s">
        <v>17</v>
      </c>
      <c r="M380" s="122"/>
      <c r="N380" s="122"/>
      <c r="O380" s="122"/>
      <c r="P380" s="100" t="s">
        <v>462</v>
      </c>
      <c r="Q380" s="100"/>
      <c r="R380" s="100"/>
      <c r="S380" s="100"/>
      <c r="T380" s="100"/>
      <c r="U380" s="100"/>
      <c r="V380" s="100"/>
    </row>
    <row r="381" spans="1:22" x14ac:dyDescent="0.25">
      <c r="A381" s="200" t="s">
        <v>18</v>
      </c>
      <c r="B381" s="200"/>
      <c r="C381" s="200"/>
      <c r="D381" s="200"/>
      <c r="E381" s="125">
        <v>288</v>
      </c>
      <c r="F381" s="125"/>
      <c r="G381" s="125"/>
      <c r="H381" s="125"/>
      <c r="I381" s="125"/>
      <c r="J381" s="125"/>
      <c r="K381" s="125"/>
      <c r="L381" s="200" t="s">
        <v>18</v>
      </c>
      <c r="M381" s="200"/>
      <c r="N381" s="200"/>
      <c r="O381" s="200"/>
      <c r="P381" s="125">
        <v>288</v>
      </c>
      <c r="Q381" s="125"/>
      <c r="R381" s="125"/>
      <c r="S381" s="125"/>
      <c r="T381" s="125"/>
      <c r="U381" s="125"/>
      <c r="V381" s="125"/>
    </row>
    <row r="382" spans="1:22" x14ac:dyDescent="0.25">
      <c r="A382" s="200" t="s">
        <v>24</v>
      </c>
      <c r="B382" s="200"/>
      <c r="C382" s="200"/>
      <c r="D382" s="200"/>
      <c r="E382" s="125">
        <v>90</v>
      </c>
      <c r="F382" s="125"/>
      <c r="G382" s="125"/>
      <c r="H382" s="125"/>
      <c r="I382" s="125"/>
      <c r="J382" s="125"/>
      <c r="K382" s="125"/>
      <c r="L382" s="200" t="s">
        <v>24</v>
      </c>
      <c r="M382" s="200"/>
      <c r="N382" s="200"/>
      <c r="O382" s="200"/>
      <c r="P382" s="125">
        <v>100</v>
      </c>
      <c r="Q382" s="125"/>
      <c r="R382" s="125"/>
      <c r="S382" s="125"/>
      <c r="T382" s="125"/>
      <c r="U382" s="125"/>
      <c r="V382" s="125"/>
    </row>
    <row r="383" spans="1:22" x14ac:dyDescent="0.25">
      <c r="A383" s="207" t="s">
        <v>19</v>
      </c>
      <c r="B383" s="207"/>
      <c r="C383" s="207"/>
      <c r="D383" s="207"/>
      <c r="E383" s="207"/>
      <c r="F383" s="208" t="s">
        <v>20</v>
      </c>
      <c r="G383" s="208"/>
      <c r="H383" s="208"/>
      <c r="I383" s="208"/>
      <c r="J383" s="208"/>
      <c r="K383" s="208"/>
      <c r="L383" s="207" t="s">
        <v>19</v>
      </c>
      <c r="M383" s="207"/>
      <c r="N383" s="207"/>
      <c r="O383" s="207"/>
      <c r="P383" s="207"/>
      <c r="Q383" s="208" t="s">
        <v>20</v>
      </c>
      <c r="R383" s="208"/>
      <c r="S383" s="208"/>
      <c r="T383" s="208"/>
      <c r="U383" s="208"/>
      <c r="V383" s="208"/>
    </row>
    <row r="384" spans="1:22" x14ac:dyDescent="0.25">
      <c r="A384" s="207"/>
      <c r="B384" s="207"/>
      <c r="C384" s="207"/>
      <c r="D384" s="207"/>
      <c r="E384" s="207"/>
      <c r="F384" s="208" t="s">
        <v>21</v>
      </c>
      <c r="G384" s="208"/>
      <c r="H384" s="208"/>
      <c r="I384" s="208" t="s">
        <v>22</v>
      </c>
      <c r="J384" s="208"/>
      <c r="K384" s="208"/>
      <c r="L384" s="207"/>
      <c r="M384" s="207"/>
      <c r="N384" s="207"/>
      <c r="O384" s="207"/>
      <c r="P384" s="207"/>
      <c r="Q384" s="208" t="s">
        <v>21</v>
      </c>
      <c r="R384" s="208"/>
      <c r="S384" s="208"/>
      <c r="T384" s="208" t="s">
        <v>22</v>
      </c>
      <c r="U384" s="208"/>
      <c r="V384" s="208"/>
    </row>
    <row r="385" spans="1:22" x14ac:dyDescent="0.25">
      <c r="A385" s="280" t="s">
        <v>637</v>
      </c>
      <c r="B385" s="280"/>
      <c r="C385" s="280"/>
      <c r="D385" s="280"/>
      <c r="E385" s="280"/>
      <c r="F385" s="281">
        <v>94.4</v>
      </c>
      <c r="G385" s="282"/>
      <c r="H385" s="283"/>
      <c r="I385" s="281">
        <v>85</v>
      </c>
      <c r="J385" s="282"/>
      <c r="K385" s="283"/>
      <c r="L385" s="280" t="s">
        <v>637</v>
      </c>
      <c r="M385" s="280"/>
      <c r="N385" s="280"/>
      <c r="O385" s="280"/>
      <c r="P385" s="280"/>
      <c r="Q385" s="281">
        <f>F385*100/90</f>
        <v>104.88888888888889</v>
      </c>
      <c r="R385" s="282"/>
      <c r="S385" s="283"/>
      <c r="T385" s="281">
        <f>I385*100/90</f>
        <v>94.444444444444443</v>
      </c>
      <c r="U385" s="282"/>
      <c r="V385" s="283"/>
    </row>
    <row r="386" spans="1:22" x14ac:dyDescent="0.25">
      <c r="A386" s="280" t="s">
        <v>638</v>
      </c>
      <c r="B386" s="280"/>
      <c r="C386" s="280"/>
      <c r="D386" s="280"/>
      <c r="E386" s="280"/>
      <c r="F386" s="281">
        <v>94.4</v>
      </c>
      <c r="G386" s="282"/>
      <c r="H386" s="283"/>
      <c r="I386" s="281">
        <v>85</v>
      </c>
      <c r="J386" s="282"/>
      <c r="K386" s="283"/>
      <c r="L386" s="280" t="s">
        <v>638</v>
      </c>
      <c r="M386" s="280"/>
      <c r="N386" s="280"/>
      <c r="O386" s="280"/>
      <c r="P386" s="280"/>
      <c r="Q386" s="281">
        <f t="shared" ref="Q386:Q393" si="60">F386*100/90</f>
        <v>104.88888888888889</v>
      </c>
      <c r="R386" s="282"/>
      <c r="S386" s="283"/>
      <c r="T386" s="281">
        <f t="shared" ref="T386:T394" si="61">I386*100/90</f>
        <v>94.444444444444443</v>
      </c>
      <c r="U386" s="282"/>
      <c r="V386" s="283"/>
    </row>
    <row r="387" spans="1:22" x14ac:dyDescent="0.25">
      <c r="A387" s="247" t="s">
        <v>788</v>
      </c>
      <c r="B387" s="248"/>
      <c r="C387" s="248"/>
      <c r="D387" s="248"/>
      <c r="E387" s="249"/>
      <c r="F387" s="111">
        <v>3</v>
      </c>
      <c r="G387" s="113"/>
      <c r="H387" s="112"/>
      <c r="I387" s="111">
        <v>3</v>
      </c>
      <c r="J387" s="113"/>
      <c r="K387" s="112"/>
      <c r="L387" s="247" t="s">
        <v>788</v>
      </c>
      <c r="M387" s="248"/>
      <c r="N387" s="248"/>
      <c r="O387" s="248"/>
      <c r="P387" s="249"/>
      <c r="Q387" s="111">
        <f t="shared" si="60"/>
        <v>3.3333333333333335</v>
      </c>
      <c r="R387" s="113"/>
      <c r="S387" s="112"/>
      <c r="T387" s="111">
        <f t="shared" si="61"/>
        <v>3.3333333333333335</v>
      </c>
      <c r="U387" s="113"/>
      <c r="V387" s="112"/>
    </row>
    <row r="388" spans="1:22" x14ac:dyDescent="0.25">
      <c r="A388" s="247" t="s">
        <v>69</v>
      </c>
      <c r="B388" s="248"/>
      <c r="C388" s="248"/>
      <c r="D388" s="248"/>
      <c r="E388" s="249"/>
      <c r="F388" s="111">
        <v>6.7</v>
      </c>
      <c r="G388" s="113"/>
      <c r="H388" s="112"/>
      <c r="I388" s="111">
        <v>5.6</v>
      </c>
      <c r="J388" s="113"/>
      <c r="K388" s="112"/>
      <c r="L388" s="247" t="s">
        <v>69</v>
      </c>
      <c r="M388" s="248"/>
      <c r="N388" s="248"/>
      <c r="O388" s="248"/>
      <c r="P388" s="249"/>
      <c r="Q388" s="111">
        <f t="shared" si="60"/>
        <v>7.4444444444444446</v>
      </c>
      <c r="R388" s="113"/>
      <c r="S388" s="112"/>
      <c r="T388" s="111">
        <f t="shared" si="61"/>
        <v>6.2222222222222223</v>
      </c>
      <c r="U388" s="113"/>
      <c r="V388" s="112"/>
    </row>
    <row r="389" spans="1:22" x14ac:dyDescent="0.25">
      <c r="A389" s="247" t="s">
        <v>68</v>
      </c>
      <c r="B389" s="248"/>
      <c r="C389" s="248"/>
      <c r="D389" s="248"/>
      <c r="E389" s="249"/>
      <c r="F389" s="111">
        <f>I389*100/80</f>
        <v>7</v>
      </c>
      <c r="G389" s="113"/>
      <c r="H389" s="112"/>
      <c r="I389" s="111">
        <v>5.6</v>
      </c>
      <c r="J389" s="113"/>
      <c r="K389" s="112"/>
      <c r="L389" s="247" t="s">
        <v>68</v>
      </c>
      <c r="M389" s="248"/>
      <c r="N389" s="248"/>
      <c r="O389" s="248"/>
      <c r="P389" s="249"/>
      <c r="Q389" s="111">
        <f t="shared" si="60"/>
        <v>7.7777777777777777</v>
      </c>
      <c r="R389" s="113"/>
      <c r="S389" s="112"/>
      <c r="T389" s="111">
        <f t="shared" si="61"/>
        <v>6.2222222222222223</v>
      </c>
      <c r="U389" s="113"/>
      <c r="V389" s="112"/>
    </row>
    <row r="390" spans="1:22" x14ac:dyDescent="0.25">
      <c r="A390" s="247" t="s">
        <v>71</v>
      </c>
      <c r="B390" s="248"/>
      <c r="C390" s="248"/>
      <c r="D390" s="248"/>
      <c r="E390" s="249"/>
      <c r="F390" s="111">
        <v>2.2999999999999998</v>
      </c>
      <c r="G390" s="113"/>
      <c r="H390" s="112"/>
      <c r="I390" s="111">
        <v>2.2999999999999998</v>
      </c>
      <c r="J390" s="113"/>
      <c r="K390" s="112"/>
      <c r="L390" s="247" t="s">
        <v>71</v>
      </c>
      <c r="M390" s="248"/>
      <c r="N390" s="248"/>
      <c r="O390" s="248"/>
      <c r="P390" s="249"/>
      <c r="Q390" s="111">
        <f t="shared" si="60"/>
        <v>2.5555555555555554</v>
      </c>
      <c r="R390" s="113"/>
      <c r="S390" s="112"/>
      <c r="T390" s="111">
        <f t="shared" si="61"/>
        <v>2.5555555555555554</v>
      </c>
      <c r="U390" s="113"/>
      <c r="V390" s="112"/>
    </row>
    <row r="391" spans="1:22" x14ac:dyDescent="0.25">
      <c r="A391" s="247" t="s">
        <v>50</v>
      </c>
      <c r="B391" s="248"/>
      <c r="C391" s="248"/>
      <c r="D391" s="248"/>
      <c r="E391" s="249"/>
      <c r="F391" s="111">
        <v>1.4</v>
      </c>
      <c r="G391" s="113"/>
      <c r="H391" s="112"/>
      <c r="I391" s="111">
        <v>1.4</v>
      </c>
      <c r="J391" s="113"/>
      <c r="K391" s="112"/>
      <c r="L391" s="247" t="s">
        <v>50</v>
      </c>
      <c r="M391" s="248"/>
      <c r="N391" s="248"/>
      <c r="O391" s="248"/>
      <c r="P391" s="249"/>
      <c r="Q391" s="111">
        <f t="shared" si="60"/>
        <v>1.5555555555555556</v>
      </c>
      <c r="R391" s="113"/>
      <c r="S391" s="112"/>
      <c r="T391" s="111">
        <f t="shared" si="61"/>
        <v>1.5555555555555556</v>
      </c>
      <c r="U391" s="113"/>
      <c r="V391" s="112"/>
    </row>
    <row r="392" spans="1:22" x14ac:dyDescent="0.25">
      <c r="A392" s="247" t="s">
        <v>45</v>
      </c>
      <c r="B392" s="248"/>
      <c r="C392" s="248"/>
      <c r="D392" s="248"/>
      <c r="E392" s="249"/>
      <c r="F392" s="111">
        <v>3.7</v>
      </c>
      <c r="G392" s="113"/>
      <c r="H392" s="112"/>
      <c r="I392" s="111">
        <v>3.7</v>
      </c>
      <c r="J392" s="113"/>
      <c r="K392" s="112"/>
      <c r="L392" s="247" t="s">
        <v>45</v>
      </c>
      <c r="M392" s="248"/>
      <c r="N392" s="248"/>
      <c r="O392" s="248"/>
      <c r="P392" s="249"/>
      <c r="Q392" s="111">
        <f t="shared" si="60"/>
        <v>4.1111111111111107</v>
      </c>
      <c r="R392" s="113"/>
      <c r="S392" s="112"/>
      <c r="T392" s="111">
        <f t="shared" si="61"/>
        <v>4.1111111111111107</v>
      </c>
      <c r="U392" s="113"/>
      <c r="V392" s="112"/>
    </row>
    <row r="393" spans="1:22" x14ac:dyDescent="0.25">
      <c r="A393" s="247" t="s">
        <v>57</v>
      </c>
      <c r="B393" s="248"/>
      <c r="C393" s="248"/>
      <c r="D393" s="248"/>
      <c r="E393" s="249"/>
      <c r="F393" s="111">
        <v>34.5</v>
      </c>
      <c r="G393" s="113"/>
      <c r="H393" s="112"/>
      <c r="I393" s="111">
        <v>34.5</v>
      </c>
      <c r="J393" s="113"/>
      <c r="K393" s="112"/>
      <c r="L393" s="247" t="s">
        <v>57</v>
      </c>
      <c r="M393" s="248"/>
      <c r="N393" s="248"/>
      <c r="O393" s="248"/>
      <c r="P393" s="249"/>
      <c r="Q393" s="111">
        <f t="shared" si="60"/>
        <v>38.333333333333336</v>
      </c>
      <c r="R393" s="113"/>
      <c r="S393" s="112"/>
      <c r="T393" s="111">
        <f t="shared" si="61"/>
        <v>38.333333333333336</v>
      </c>
      <c r="U393" s="113"/>
      <c r="V393" s="112"/>
    </row>
    <row r="394" spans="1:22" x14ac:dyDescent="0.25">
      <c r="A394" s="205" t="s">
        <v>25</v>
      </c>
      <c r="B394" s="205"/>
      <c r="C394" s="205"/>
      <c r="D394" s="205"/>
      <c r="E394" s="205"/>
      <c r="F394" s="111"/>
      <c r="G394" s="113"/>
      <c r="H394" s="112"/>
      <c r="I394" s="111">
        <v>90</v>
      </c>
      <c r="J394" s="113"/>
      <c r="K394" s="112"/>
      <c r="L394" s="205" t="s">
        <v>25</v>
      </c>
      <c r="M394" s="205"/>
      <c r="N394" s="205"/>
      <c r="O394" s="205"/>
      <c r="P394" s="205"/>
      <c r="Q394" s="111"/>
      <c r="R394" s="113"/>
      <c r="S394" s="112"/>
      <c r="T394" s="111">
        <f t="shared" si="61"/>
        <v>100</v>
      </c>
      <c r="U394" s="113"/>
      <c r="V394" s="112"/>
    </row>
    <row r="395" spans="1:22" x14ac:dyDescent="0.25">
      <c r="A395" s="215" t="s">
        <v>31</v>
      </c>
      <c r="B395" s="215"/>
      <c r="C395" s="215"/>
      <c r="D395" s="215"/>
      <c r="E395" s="215"/>
      <c r="F395" s="215"/>
      <c r="G395" s="215"/>
      <c r="H395" s="215"/>
      <c r="I395" s="123"/>
      <c r="J395" s="123"/>
      <c r="K395" s="123"/>
      <c r="L395" s="215" t="s">
        <v>31</v>
      </c>
      <c r="M395" s="215"/>
      <c r="N395" s="215"/>
      <c r="O395" s="215"/>
      <c r="P395" s="215"/>
      <c r="Q395" s="215"/>
      <c r="R395" s="215"/>
      <c r="S395" s="215"/>
      <c r="T395" s="123"/>
      <c r="U395" s="123"/>
      <c r="V395" s="123"/>
    </row>
    <row r="396" spans="1:22" ht="15" customHeight="1" x14ac:dyDescent="0.25">
      <c r="A396" s="208" t="s">
        <v>26</v>
      </c>
      <c r="B396" s="208"/>
      <c r="C396" s="208"/>
      <c r="D396" s="208"/>
      <c r="E396" s="208"/>
      <c r="F396" s="208"/>
      <c r="G396" s="216" t="s">
        <v>30</v>
      </c>
      <c r="H396" s="216"/>
      <c r="I396" s="217" t="s">
        <v>9</v>
      </c>
      <c r="J396" s="218"/>
      <c r="K396" s="219"/>
      <c r="L396" s="208" t="s">
        <v>26</v>
      </c>
      <c r="M396" s="208"/>
      <c r="N396" s="208"/>
      <c r="O396" s="208"/>
      <c r="P396" s="208"/>
      <c r="Q396" s="208"/>
      <c r="R396" s="216" t="s">
        <v>30</v>
      </c>
      <c r="S396" s="216"/>
      <c r="T396" s="217" t="s">
        <v>9</v>
      </c>
      <c r="U396" s="218"/>
      <c r="V396" s="219"/>
    </row>
    <row r="397" spans="1:22" x14ac:dyDescent="0.25">
      <c r="A397" s="208" t="s">
        <v>27</v>
      </c>
      <c r="B397" s="208"/>
      <c r="C397" s="208" t="s">
        <v>28</v>
      </c>
      <c r="D397" s="208"/>
      <c r="E397" s="208" t="s">
        <v>29</v>
      </c>
      <c r="F397" s="208"/>
      <c r="G397" s="216"/>
      <c r="H397" s="216"/>
      <c r="I397" s="220"/>
      <c r="J397" s="221"/>
      <c r="K397" s="222"/>
      <c r="L397" s="208" t="s">
        <v>27</v>
      </c>
      <c r="M397" s="208"/>
      <c r="N397" s="208" t="s">
        <v>28</v>
      </c>
      <c r="O397" s="208"/>
      <c r="P397" s="208" t="s">
        <v>29</v>
      </c>
      <c r="Q397" s="208"/>
      <c r="R397" s="216"/>
      <c r="S397" s="216"/>
      <c r="T397" s="220"/>
      <c r="U397" s="221"/>
      <c r="V397" s="222"/>
    </row>
    <row r="398" spans="1:22" x14ac:dyDescent="0.25">
      <c r="A398" s="250">
        <v>15.2</v>
      </c>
      <c r="B398" s="250"/>
      <c r="C398" s="250">
        <v>15.7</v>
      </c>
      <c r="D398" s="250"/>
      <c r="E398" s="250">
        <v>1.7</v>
      </c>
      <c r="F398" s="250"/>
      <c r="G398" s="250">
        <v>185.3</v>
      </c>
      <c r="H398" s="250"/>
      <c r="I398" s="213">
        <v>1.7</v>
      </c>
      <c r="J398" s="111"/>
      <c r="K398" s="13"/>
      <c r="L398" s="250">
        <f>A398*100/90</f>
        <v>16.888888888888889</v>
      </c>
      <c r="M398" s="250"/>
      <c r="N398" s="250">
        <f t="shared" ref="N398" si="62">C398*100/90</f>
        <v>17.444444444444443</v>
      </c>
      <c r="O398" s="250"/>
      <c r="P398" s="250">
        <f t="shared" ref="P398" si="63">E398*100/90</f>
        <v>1.8888888888888888</v>
      </c>
      <c r="Q398" s="250"/>
      <c r="R398" s="250">
        <f t="shared" ref="R398" si="64">G398*100/90</f>
        <v>205.88888888888889</v>
      </c>
      <c r="S398" s="250"/>
      <c r="T398" s="250">
        <f t="shared" ref="T398" si="65">I398*100/90</f>
        <v>1.8888888888888888</v>
      </c>
      <c r="U398" s="209"/>
      <c r="V398" s="13"/>
    </row>
    <row r="399" spans="1:22" x14ac:dyDescent="0.25">
      <c r="A399" s="123" t="s">
        <v>32</v>
      </c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 t="s">
        <v>32</v>
      </c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</row>
    <row r="400" spans="1:22" ht="111.75" customHeight="1" x14ac:dyDescent="0.25">
      <c r="A400" s="263" t="s">
        <v>465</v>
      </c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3" t="s">
        <v>465</v>
      </c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</row>
    <row r="401" spans="1:22" x14ac:dyDescent="0.25">
      <c r="A401" s="125" t="s">
        <v>10</v>
      </c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 t="s">
        <v>10</v>
      </c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</row>
    <row r="402" spans="1:22" ht="23.25" customHeight="1" x14ac:dyDescent="0.25">
      <c r="A402" s="121" t="s">
        <v>146</v>
      </c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 t="s">
        <v>146</v>
      </c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</row>
    <row r="403" spans="1:22" x14ac:dyDescent="0.25">
      <c r="A403" s="125" t="s">
        <v>11</v>
      </c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 t="s">
        <v>11</v>
      </c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</row>
    <row r="404" spans="1:22" ht="39.75" customHeight="1" x14ac:dyDescent="0.25">
      <c r="A404" s="121" t="s">
        <v>464</v>
      </c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 t="s">
        <v>464</v>
      </c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</row>
    <row r="405" spans="1:22" ht="18.75" customHeight="1" x14ac:dyDescent="0.25">
      <c r="A405" s="224"/>
      <c r="B405" s="224"/>
      <c r="C405" s="224"/>
      <c r="D405" s="224"/>
      <c r="E405" s="23"/>
      <c r="F405" s="23"/>
      <c r="G405" s="23"/>
      <c r="H405" s="23"/>
      <c r="I405" s="23"/>
      <c r="J405" s="23"/>
      <c r="K405" s="23"/>
      <c r="L405" s="224"/>
      <c r="M405" s="224"/>
      <c r="N405" s="224"/>
      <c r="O405" s="224"/>
      <c r="P405" s="23"/>
      <c r="Q405" s="23"/>
      <c r="R405" s="23"/>
      <c r="S405" s="23"/>
      <c r="T405" s="23"/>
      <c r="U405" s="23"/>
      <c r="V405" s="23"/>
    </row>
    <row r="406" spans="1:22" hidden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21.75" customHeight="1" x14ac:dyDescent="0.25">
      <c r="A407" s="95"/>
      <c r="B407" s="95"/>
      <c r="C407" s="95"/>
      <c r="D407" s="26"/>
      <c r="E407" s="95"/>
      <c r="F407" s="95"/>
      <c r="G407" s="95"/>
      <c r="H407" s="26"/>
      <c r="I407" s="95"/>
      <c r="J407" s="95"/>
      <c r="K407" s="95"/>
      <c r="L407" s="95"/>
      <c r="M407" s="95"/>
      <c r="N407" s="95"/>
      <c r="O407" s="26"/>
      <c r="P407" s="95"/>
      <c r="Q407" s="95"/>
      <c r="R407" s="95"/>
      <c r="S407" s="26"/>
      <c r="T407" s="95"/>
      <c r="U407" s="95"/>
      <c r="V407" s="95"/>
    </row>
    <row r="408" spans="1:22" x14ac:dyDescent="0.25">
      <c r="A408" s="200"/>
      <c r="B408" s="200"/>
      <c r="C408" s="200"/>
      <c r="D408" s="200"/>
      <c r="E408" s="9"/>
      <c r="F408" s="9"/>
      <c r="G408" s="9"/>
      <c r="H408" s="9"/>
      <c r="I408" s="9"/>
      <c r="J408" s="9"/>
      <c r="K408" s="9"/>
      <c r="L408" s="200"/>
      <c r="M408" s="200"/>
      <c r="N408" s="200"/>
      <c r="O408" s="200"/>
      <c r="P408" s="9"/>
      <c r="Q408" s="9"/>
      <c r="R408" s="9"/>
      <c r="S408" s="9"/>
      <c r="T408" s="9"/>
      <c r="U408" s="9"/>
      <c r="V408" s="9"/>
    </row>
    <row r="409" spans="1:22" x14ac:dyDescent="0.25">
      <c r="A409" s="125" t="s">
        <v>391</v>
      </c>
      <c r="B409" s="125"/>
      <c r="C409" s="125"/>
      <c r="D409" s="125"/>
      <c r="E409" s="125"/>
      <c r="F409" s="125"/>
      <c r="G409" s="14"/>
      <c r="H409" s="14"/>
      <c r="I409" s="15"/>
      <c r="J409" s="125" t="s">
        <v>38</v>
      </c>
      <c r="K409" s="125"/>
      <c r="L409" s="125" t="s">
        <v>391</v>
      </c>
      <c r="M409" s="125"/>
      <c r="N409" s="125"/>
      <c r="O409" s="125"/>
      <c r="P409" s="125"/>
      <c r="Q409" s="125"/>
      <c r="R409" s="14"/>
      <c r="S409" s="14"/>
      <c r="T409" s="15"/>
      <c r="U409" s="125" t="s">
        <v>38</v>
      </c>
      <c r="V409" s="125"/>
    </row>
    <row r="410" spans="1:22" ht="15" hidden="1" customHeight="1" x14ac:dyDescent="0.25">
      <c r="A410" s="31"/>
      <c r="B410" s="9"/>
      <c r="C410" s="9"/>
      <c r="D410" s="9"/>
      <c r="E410" s="9"/>
      <c r="F410" s="9"/>
      <c r="G410" s="11"/>
      <c r="H410" s="103"/>
      <c r="I410" s="103"/>
      <c r="J410" s="103" t="s">
        <v>0</v>
      </c>
      <c r="K410" s="103"/>
      <c r="L410" s="22"/>
      <c r="M410" s="9"/>
      <c r="N410" s="9"/>
      <c r="O410" s="9"/>
      <c r="P410" s="9"/>
      <c r="Q410" s="9"/>
      <c r="R410" s="11"/>
      <c r="S410" s="103"/>
      <c r="T410" s="103"/>
      <c r="U410" s="103" t="s">
        <v>0</v>
      </c>
      <c r="V410" s="103"/>
    </row>
    <row r="411" spans="1:22" ht="15" hidden="1" customHeight="1" x14ac:dyDescent="0.25">
      <c r="A411" s="37"/>
      <c r="B411" s="37"/>
      <c r="C411" s="37"/>
      <c r="D411" s="37"/>
      <c r="E411" s="37"/>
      <c r="F411" s="37"/>
      <c r="G411" s="37"/>
      <c r="H411" s="128"/>
      <c r="I411" s="128"/>
      <c r="J411" s="128" t="s">
        <v>632</v>
      </c>
      <c r="K411" s="128"/>
      <c r="L411" s="37"/>
      <c r="M411" s="37"/>
      <c r="N411" s="37"/>
      <c r="O411" s="37"/>
      <c r="P411" s="37"/>
      <c r="Q411" s="37"/>
      <c r="R411" s="37"/>
      <c r="S411" s="128"/>
      <c r="T411" s="128"/>
      <c r="U411" s="128" t="s">
        <v>632</v>
      </c>
      <c r="V411" s="128"/>
    </row>
    <row r="412" spans="1:22" ht="12.75" hidden="1" customHeight="1" x14ac:dyDescent="0.25">
      <c r="A412" s="37"/>
      <c r="B412" s="37"/>
      <c r="C412" s="37"/>
      <c r="D412" s="37"/>
      <c r="E412" s="37"/>
      <c r="F412" s="37"/>
      <c r="G412" s="43"/>
      <c r="H412" s="129" t="s">
        <v>633</v>
      </c>
      <c r="I412" s="129"/>
      <c r="J412" s="129"/>
      <c r="K412" s="129"/>
      <c r="L412" s="37"/>
      <c r="M412" s="37"/>
      <c r="N412" s="37"/>
      <c r="O412" s="37"/>
      <c r="P412" s="37"/>
      <c r="Q412" s="37"/>
      <c r="R412" s="43"/>
      <c r="S412" s="129" t="s">
        <v>633</v>
      </c>
      <c r="T412" s="129"/>
      <c r="U412" s="129"/>
      <c r="V412" s="129"/>
    </row>
    <row r="413" spans="1:22" ht="18.75" hidden="1" customHeight="1" x14ac:dyDescent="0.25">
      <c r="A413" s="37"/>
      <c r="B413" s="37"/>
      <c r="C413" s="37"/>
      <c r="D413" s="37"/>
      <c r="E413" s="37"/>
      <c r="F413" s="37"/>
      <c r="G413" s="43"/>
      <c r="H413" s="130" t="s">
        <v>1</v>
      </c>
      <c r="I413" s="130"/>
      <c r="J413" s="130"/>
      <c r="K413" s="130"/>
      <c r="L413" s="37"/>
      <c r="M413" s="37"/>
      <c r="N413" s="37"/>
      <c r="O413" s="37"/>
      <c r="P413" s="37"/>
      <c r="Q413" s="37"/>
      <c r="R413" s="43"/>
      <c r="S413" s="130" t="s">
        <v>1</v>
      </c>
      <c r="T413" s="130"/>
      <c r="U413" s="130"/>
      <c r="V413" s="130"/>
    </row>
    <row r="414" spans="1:22" ht="18.75" hidden="1" customHeight="1" x14ac:dyDescent="0.25">
      <c r="A414" s="37"/>
      <c r="B414" s="37"/>
      <c r="C414" s="37"/>
      <c r="D414" s="37"/>
      <c r="E414" s="37"/>
      <c r="F414" s="37"/>
      <c r="G414" s="43"/>
      <c r="H414" s="130" t="s">
        <v>2</v>
      </c>
      <c r="I414" s="130"/>
      <c r="J414" s="130"/>
      <c r="K414" s="130"/>
      <c r="L414" s="37"/>
      <c r="M414" s="37"/>
      <c r="N414" s="37"/>
      <c r="O414" s="37"/>
      <c r="P414" s="37"/>
      <c r="Q414" s="37"/>
      <c r="R414" s="43"/>
      <c r="S414" s="130" t="s">
        <v>2</v>
      </c>
      <c r="T414" s="130"/>
      <c r="U414" s="130"/>
      <c r="V414" s="130"/>
    </row>
    <row r="415" spans="1:22" ht="21" hidden="1" customHeight="1" x14ac:dyDescent="0.25">
      <c r="A415" s="37"/>
      <c r="B415" s="37"/>
      <c r="C415" s="37"/>
      <c r="D415" s="37"/>
      <c r="E415" s="37"/>
      <c r="F415" s="37"/>
      <c r="G415" s="43"/>
      <c r="H415" s="130" t="s">
        <v>3</v>
      </c>
      <c r="I415" s="130"/>
      <c r="J415" s="130"/>
      <c r="K415" s="130"/>
      <c r="L415" s="37"/>
      <c r="M415" s="37"/>
      <c r="N415" s="37"/>
      <c r="O415" s="37"/>
      <c r="P415" s="37"/>
      <c r="Q415" s="37"/>
      <c r="R415" s="43"/>
      <c r="S415" s="130" t="s">
        <v>3</v>
      </c>
      <c r="T415" s="130"/>
      <c r="U415" s="130"/>
      <c r="V415" s="130"/>
    </row>
    <row r="416" spans="1:22" ht="10.5" hidden="1" customHeight="1" x14ac:dyDescent="0.25">
      <c r="A416" s="37"/>
      <c r="B416" s="37"/>
      <c r="C416" s="37"/>
      <c r="D416" s="37"/>
      <c r="E416" s="37"/>
      <c r="F416" s="37"/>
      <c r="G416" s="37"/>
      <c r="H416" s="131" t="s">
        <v>36</v>
      </c>
      <c r="I416" s="131"/>
      <c r="J416" s="131"/>
      <c r="K416" s="131"/>
      <c r="L416" s="37"/>
      <c r="M416" s="37"/>
      <c r="N416" s="37"/>
      <c r="O416" s="37"/>
      <c r="P416" s="37"/>
      <c r="Q416" s="37"/>
      <c r="R416" s="37"/>
      <c r="S416" s="131" t="s">
        <v>36</v>
      </c>
      <c r="T416" s="131"/>
      <c r="U416" s="131"/>
      <c r="V416" s="131"/>
    </row>
    <row r="417" spans="1:22" ht="5.25" hidden="1" customHeight="1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</row>
    <row r="418" spans="1:22" ht="15" hidden="1" customHeight="1" x14ac:dyDescent="0.25">
      <c r="A418" s="37"/>
      <c r="B418" s="37"/>
      <c r="C418" s="149" t="s">
        <v>466</v>
      </c>
      <c r="D418" s="149"/>
      <c r="E418" s="149"/>
      <c r="F418" s="149"/>
      <c r="G418" s="149"/>
      <c r="H418" s="149"/>
      <c r="I418" s="149"/>
      <c r="J418" s="37"/>
      <c r="K418" s="37"/>
      <c r="L418" s="37"/>
      <c r="M418" s="37"/>
      <c r="N418" s="149" t="s">
        <v>472</v>
      </c>
      <c r="O418" s="149"/>
      <c r="P418" s="149"/>
      <c r="Q418" s="149"/>
      <c r="R418" s="149"/>
      <c r="S418" s="149"/>
      <c r="T418" s="149"/>
      <c r="U418" s="37"/>
      <c r="V418" s="37"/>
    </row>
    <row r="419" spans="1:22" ht="5.25" hidden="1" customHeight="1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</row>
    <row r="420" spans="1:22" ht="15" hidden="1" customHeight="1" x14ac:dyDescent="0.25">
      <c r="A420" s="148" t="s">
        <v>16</v>
      </c>
      <c r="B420" s="148"/>
      <c r="C420" s="148"/>
      <c r="D420" s="148"/>
      <c r="E420" s="149" t="s">
        <v>467</v>
      </c>
      <c r="F420" s="149"/>
      <c r="G420" s="149"/>
      <c r="H420" s="149"/>
      <c r="I420" s="149"/>
      <c r="J420" s="149"/>
      <c r="K420" s="149"/>
      <c r="L420" s="148" t="s">
        <v>16</v>
      </c>
      <c r="M420" s="148"/>
      <c r="N420" s="148"/>
      <c r="O420" s="148"/>
      <c r="P420" s="149" t="s">
        <v>467</v>
      </c>
      <c r="Q420" s="149"/>
      <c r="R420" s="149"/>
      <c r="S420" s="149"/>
      <c r="T420" s="149"/>
      <c r="U420" s="149"/>
      <c r="V420" s="149"/>
    </row>
    <row r="421" spans="1:22" ht="31.5" hidden="1" customHeight="1" x14ac:dyDescent="0.25">
      <c r="A421" s="150" t="s">
        <v>17</v>
      </c>
      <c r="B421" s="150"/>
      <c r="C421" s="150"/>
      <c r="D421" s="150"/>
      <c r="E421" s="151" t="s">
        <v>469</v>
      </c>
      <c r="F421" s="151"/>
      <c r="G421" s="151"/>
      <c r="H421" s="151"/>
      <c r="I421" s="151"/>
      <c r="J421" s="151"/>
      <c r="K421" s="151"/>
      <c r="L421" s="150" t="s">
        <v>17</v>
      </c>
      <c r="M421" s="150"/>
      <c r="N421" s="150"/>
      <c r="O421" s="150"/>
      <c r="P421" s="151" t="s">
        <v>469</v>
      </c>
      <c r="Q421" s="151"/>
      <c r="R421" s="151"/>
      <c r="S421" s="151"/>
      <c r="T421" s="151"/>
      <c r="U421" s="151"/>
      <c r="V421" s="151"/>
    </row>
    <row r="422" spans="1:22" ht="15" hidden="1" customHeight="1" x14ac:dyDescent="0.25">
      <c r="A422" s="148" t="s">
        <v>18</v>
      </c>
      <c r="B422" s="148"/>
      <c r="C422" s="148"/>
      <c r="D422" s="148"/>
      <c r="E422" s="126">
        <v>386</v>
      </c>
      <c r="F422" s="126"/>
      <c r="G422" s="126"/>
      <c r="H422" s="126"/>
      <c r="I422" s="126"/>
      <c r="J422" s="126"/>
      <c r="K422" s="126"/>
      <c r="L422" s="148" t="s">
        <v>18</v>
      </c>
      <c r="M422" s="148"/>
      <c r="N422" s="148"/>
      <c r="O422" s="148"/>
      <c r="P422" s="126">
        <v>386</v>
      </c>
      <c r="Q422" s="126"/>
      <c r="R422" s="126"/>
      <c r="S422" s="126"/>
      <c r="T422" s="126"/>
      <c r="U422" s="126"/>
      <c r="V422" s="126"/>
    </row>
    <row r="423" spans="1:22" ht="15" hidden="1" customHeight="1" x14ac:dyDescent="0.25">
      <c r="A423" s="148" t="s">
        <v>24</v>
      </c>
      <c r="B423" s="148"/>
      <c r="C423" s="148"/>
      <c r="D423" s="148"/>
      <c r="E423" s="126">
        <v>90</v>
      </c>
      <c r="F423" s="126"/>
      <c r="G423" s="126"/>
      <c r="H423" s="126"/>
      <c r="I423" s="126"/>
      <c r="J423" s="126"/>
      <c r="K423" s="126"/>
      <c r="L423" s="148" t="s">
        <v>24</v>
      </c>
      <c r="M423" s="148"/>
      <c r="N423" s="148"/>
      <c r="O423" s="148"/>
      <c r="P423" s="126">
        <v>100</v>
      </c>
      <c r="Q423" s="126"/>
      <c r="R423" s="126"/>
      <c r="S423" s="126"/>
      <c r="T423" s="126"/>
      <c r="U423" s="126"/>
      <c r="V423" s="126"/>
    </row>
    <row r="424" spans="1:22" ht="15" hidden="1" customHeight="1" x14ac:dyDescent="0.25">
      <c r="A424" s="176" t="s">
        <v>19</v>
      </c>
      <c r="B424" s="176"/>
      <c r="C424" s="176"/>
      <c r="D424" s="176"/>
      <c r="E424" s="176"/>
      <c r="F424" s="174" t="s">
        <v>20</v>
      </c>
      <c r="G424" s="174"/>
      <c r="H424" s="174"/>
      <c r="I424" s="174"/>
      <c r="J424" s="174"/>
      <c r="K424" s="174"/>
      <c r="L424" s="176" t="s">
        <v>19</v>
      </c>
      <c r="M424" s="176"/>
      <c r="N424" s="176"/>
      <c r="O424" s="176"/>
      <c r="P424" s="176"/>
      <c r="Q424" s="174" t="s">
        <v>20</v>
      </c>
      <c r="R424" s="174"/>
      <c r="S424" s="174"/>
      <c r="T424" s="174"/>
      <c r="U424" s="174"/>
      <c r="V424" s="174"/>
    </row>
    <row r="425" spans="1:22" ht="15" hidden="1" customHeight="1" x14ac:dyDescent="0.25">
      <c r="A425" s="176"/>
      <c r="B425" s="176"/>
      <c r="C425" s="176"/>
      <c r="D425" s="176"/>
      <c r="E425" s="176"/>
      <c r="F425" s="174" t="s">
        <v>21</v>
      </c>
      <c r="G425" s="174"/>
      <c r="H425" s="174"/>
      <c r="I425" s="174" t="s">
        <v>22</v>
      </c>
      <c r="J425" s="174"/>
      <c r="K425" s="174"/>
      <c r="L425" s="176"/>
      <c r="M425" s="176"/>
      <c r="N425" s="176"/>
      <c r="O425" s="176"/>
      <c r="P425" s="176"/>
      <c r="Q425" s="174" t="s">
        <v>21</v>
      </c>
      <c r="R425" s="174"/>
      <c r="S425" s="174"/>
      <c r="T425" s="174" t="s">
        <v>22</v>
      </c>
      <c r="U425" s="174"/>
      <c r="V425" s="174"/>
    </row>
    <row r="426" spans="1:22" ht="15" hidden="1" customHeight="1" x14ac:dyDescent="0.25">
      <c r="A426" s="173" t="s">
        <v>130</v>
      </c>
      <c r="B426" s="173"/>
      <c r="C426" s="173"/>
      <c r="D426" s="173"/>
      <c r="E426" s="173"/>
      <c r="F426" s="132">
        <v>105.2</v>
      </c>
      <c r="G426" s="133"/>
      <c r="H426" s="134"/>
      <c r="I426" s="132">
        <v>68.400000000000006</v>
      </c>
      <c r="J426" s="133"/>
      <c r="K426" s="134"/>
      <c r="L426" s="173" t="s">
        <v>130</v>
      </c>
      <c r="M426" s="173"/>
      <c r="N426" s="173"/>
      <c r="O426" s="173"/>
      <c r="P426" s="173"/>
      <c r="Q426" s="132">
        <f>F426*100/90</f>
        <v>116.88888888888889</v>
      </c>
      <c r="R426" s="133"/>
      <c r="S426" s="134"/>
      <c r="T426" s="132">
        <f>I426*100/90</f>
        <v>76.000000000000014</v>
      </c>
      <c r="U426" s="133"/>
      <c r="V426" s="134"/>
    </row>
    <row r="427" spans="1:22" ht="15" hidden="1" customHeight="1" x14ac:dyDescent="0.25">
      <c r="A427" s="173" t="s">
        <v>69</v>
      </c>
      <c r="B427" s="173"/>
      <c r="C427" s="173"/>
      <c r="D427" s="173"/>
      <c r="E427" s="173"/>
      <c r="F427" s="132">
        <v>26.2</v>
      </c>
      <c r="G427" s="133"/>
      <c r="H427" s="134"/>
      <c r="I427" s="132">
        <v>22</v>
      </c>
      <c r="J427" s="133"/>
      <c r="K427" s="134"/>
      <c r="L427" s="173" t="s">
        <v>69</v>
      </c>
      <c r="M427" s="173"/>
      <c r="N427" s="173"/>
      <c r="O427" s="173"/>
      <c r="P427" s="173"/>
      <c r="Q427" s="132">
        <f t="shared" ref="Q427:Q433" si="66">F427*100/90</f>
        <v>29.111111111111111</v>
      </c>
      <c r="R427" s="133"/>
      <c r="S427" s="134"/>
      <c r="T427" s="132">
        <f t="shared" ref="T427:T434" si="67">I427*100/90</f>
        <v>24.444444444444443</v>
      </c>
      <c r="U427" s="133"/>
      <c r="V427" s="134"/>
    </row>
    <row r="428" spans="1:22" ht="15" hidden="1" customHeight="1" x14ac:dyDescent="0.25">
      <c r="A428" s="135" t="s">
        <v>5</v>
      </c>
      <c r="B428" s="136"/>
      <c r="C428" s="136"/>
      <c r="D428" s="136"/>
      <c r="E428" s="137"/>
      <c r="F428" s="132">
        <v>25</v>
      </c>
      <c r="G428" s="133"/>
      <c r="H428" s="134"/>
      <c r="I428" s="132">
        <v>25</v>
      </c>
      <c r="J428" s="133"/>
      <c r="K428" s="134"/>
      <c r="L428" s="135" t="s">
        <v>5</v>
      </c>
      <c r="M428" s="136"/>
      <c r="N428" s="136"/>
      <c r="O428" s="136"/>
      <c r="P428" s="137"/>
      <c r="Q428" s="132">
        <f t="shared" si="66"/>
        <v>27.777777777777779</v>
      </c>
      <c r="R428" s="133"/>
      <c r="S428" s="134"/>
      <c r="T428" s="132">
        <f t="shared" si="67"/>
        <v>27.777777777777779</v>
      </c>
      <c r="U428" s="133"/>
      <c r="V428" s="134"/>
    </row>
    <row r="429" spans="1:22" ht="15" hidden="1" customHeight="1" x14ac:dyDescent="0.25">
      <c r="A429" s="135" t="s">
        <v>7</v>
      </c>
      <c r="B429" s="136"/>
      <c r="C429" s="136"/>
      <c r="D429" s="136"/>
      <c r="E429" s="137"/>
      <c r="F429" s="132">
        <v>2.7</v>
      </c>
      <c r="G429" s="133"/>
      <c r="H429" s="134"/>
      <c r="I429" s="132">
        <v>2.7</v>
      </c>
      <c r="J429" s="133"/>
      <c r="K429" s="134"/>
      <c r="L429" s="135" t="s">
        <v>7</v>
      </c>
      <c r="M429" s="136"/>
      <c r="N429" s="136"/>
      <c r="O429" s="136"/>
      <c r="P429" s="137"/>
      <c r="Q429" s="132">
        <f t="shared" si="66"/>
        <v>3</v>
      </c>
      <c r="R429" s="133"/>
      <c r="S429" s="134"/>
      <c r="T429" s="132">
        <f t="shared" si="67"/>
        <v>3</v>
      </c>
      <c r="U429" s="133"/>
      <c r="V429" s="134"/>
    </row>
    <row r="430" spans="1:22" ht="15" hidden="1" customHeight="1" x14ac:dyDescent="0.25">
      <c r="A430" s="135" t="s">
        <v>50</v>
      </c>
      <c r="B430" s="136"/>
      <c r="C430" s="136"/>
      <c r="D430" s="136"/>
      <c r="E430" s="137"/>
      <c r="F430" s="132">
        <v>2.5</v>
      </c>
      <c r="G430" s="133"/>
      <c r="H430" s="134"/>
      <c r="I430" s="132">
        <v>2.5</v>
      </c>
      <c r="J430" s="133"/>
      <c r="K430" s="134"/>
      <c r="L430" s="135" t="s">
        <v>50</v>
      </c>
      <c r="M430" s="136"/>
      <c r="N430" s="136"/>
      <c r="O430" s="136"/>
      <c r="P430" s="137"/>
      <c r="Q430" s="132">
        <f t="shared" si="66"/>
        <v>2.7777777777777777</v>
      </c>
      <c r="R430" s="133"/>
      <c r="S430" s="134"/>
      <c r="T430" s="132">
        <f t="shared" si="67"/>
        <v>2.7777777777777777</v>
      </c>
      <c r="U430" s="133"/>
      <c r="V430" s="134"/>
    </row>
    <row r="431" spans="1:22" ht="15" hidden="1" customHeight="1" x14ac:dyDescent="0.25">
      <c r="A431" s="135" t="s">
        <v>468</v>
      </c>
      <c r="B431" s="136"/>
      <c r="C431" s="136"/>
      <c r="D431" s="136"/>
      <c r="E431" s="137"/>
      <c r="F431" s="132">
        <v>5.4</v>
      </c>
      <c r="G431" s="133"/>
      <c r="H431" s="134"/>
      <c r="I431" s="132">
        <v>5</v>
      </c>
      <c r="J431" s="133"/>
      <c r="K431" s="134"/>
      <c r="L431" s="135" t="s">
        <v>468</v>
      </c>
      <c r="M431" s="136"/>
      <c r="N431" s="136"/>
      <c r="O431" s="136"/>
      <c r="P431" s="137"/>
      <c r="Q431" s="132">
        <f t="shared" si="66"/>
        <v>6</v>
      </c>
      <c r="R431" s="133"/>
      <c r="S431" s="134"/>
      <c r="T431" s="132">
        <f t="shared" si="67"/>
        <v>5.5555555555555554</v>
      </c>
      <c r="U431" s="133"/>
      <c r="V431" s="134"/>
    </row>
    <row r="432" spans="1:22" ht="15" hidden="1" customHeight="1" x14ac:dyDescent="0.25">
      <c r="A432" s="135" t="s">
        <v>55</v>
      </c>
      <c r="B432" s="136"/>
      <c r="C432" s="136"/>
      <c r="D432" s="136"/>
      <c r="E432" s="137"/>
      <c r="F432" s="132">
        <v>3</v>
      </c>
      <c r="G432" s="133"/>
      <c r="H432" s="134"/>
      <c r="I432" s="132">
        <v>3</v>
      </c>
      <c r="J432" s="133"/>
      <c r="K432" s="134"/>
      <c r="L432" s="135" t="s">
        <v>55</v>
      </c>
      <c r="M432" s="136"/>
      <c r="N432" s="136"/>
      <c r="O432" s="136"/>
      <c r="P432" s="137"/>
      <c r="Q432" s="132">
        <f t="shared" si="66"/>
        <v>3.3333333333333335</v>
      </c>
      <c r="R432" s="133"/>
      <c r="S432" s="134"/>
      <c r="T432" s="132">
        <f t="shared" si="67"/>
        <v>3.3333333333333335</v>
      </c>
      <c r="U432" s="133"/>
      <c r="V432" s="134"/>
    </row>
    <row r="433" spans="1:22" ht="15" hidden="1" customHeight="1" x14ac:dyDescent="0.25">
      <c r="A433" s="135" t="s">
        <v>57</v>
      </c>
      <c r="B433" s="136"/>
      <c r="C433" s="136"/>
      <c r="D433" s="136"/>
      <c r="E433" s="137"/>
      <c r="F433" s="132">
        <v>20</v>
      </c>
      <c r="G433" s="133"/>
      <c r="H433" s="134"/>
      <c r="I433" s="132">
        <v>20</v>
      </c>
      <c r="J433" s="133"/>
      <c r="K433" s="134"/>
      <c r="L433" s="135" t="s">
        <v>57</v>
      </c>
      <c r="M433" s="136"/>
      <c r="N433" s="136"/>
      <c r="O433" s="136"/>
      <c r="P433" s="137"/>
      <c r="Q433" s="132">
        <f t="shared" si="66"/>
        <v>22.222222222222221</v>
      </c>
      <c r="R433" s="133"/>
      <c r="S433" s="134"/>
      <c r="T433" s="132">
        <f t="shared" si="67"/>
        <v>22.222222222222221</v>
      </c>
      <c r="U433" s="133"/>
      <c r="V433" s="134"/>
    </row>
    <row r="434" spans="1:22" ht="15" hidden="1" customHeight="1" x14ac:dyDescent="0.25">
      <c r="A434" s="173" t="s">
        <v>25</v>
      </c>
      <c r="B434" s="173"/>
      <c r="C434" s="173"/>
      <c r="D434" s="173"/>
      <c r="E434" s="173"/>
      <c r="F434" s="132"/>
      <c r="G434" s="133"/>
      <c r="H434" s="134"/>
      <c r="I434" s="132">
        <v>90</v>
      </c>
      <c r="J434" s="133"/>
      <c r="K434" s="134"/>
      <c r="L434" s="173" t="s">
        <v>25</v>
      </c>
      <c r="M434" s="173"/>
      <c r="N434" s="173"/>
      <c r="O434" s="173"/>
      <c r="P434" s="173"/>
      <c r="Q434" s="132"/>
      <c r="R434" s="133"/>
      <c r="S434" s="134"/>
      <c r="T434" s="132">
        <f t="shared" si="67"/>
        <v>100</v>
      </c>
      <c r="U434" s="133"/>
      <c r="V434" s="134"/>
    </row>
    <row r="435" spans="1:22" ht="15" hidden="1" customHeight="1" x14ac:dyDescent="0.25">
      <c r="A435" s="139" t="s">
        <v>31</v>
      </c>
      <c r="B435" s="139"/>
      <c r="C435" s="139"/>
      <c r="D435" s="139"/>
      <c r="E435" s="139"/>
      <c r="F435" s="139"/>
      <c r="G435" s="139"/>
      <c r="H435" s="139"/>
      <c r="I435" s="138"/>
      <c r="J435" s="138"/>
      <c r="K435" s="138"/>
      <c r="L435" s="139" t="s">
        <v>31</v>
      </c>
      <c r="M435" s="139"/>
      <c r="N435" s="139"/>
      <c r="O435" s="139"/>
      <c r="P435" s="139"/>
      <c r="Q435" s="139"/>
      <c r="R435" s="139"/>
      <c r="S435" s="139"/>
      <c r="T435" s="138"/>
      <c r="U435" s="138"/>
      <c r="V435" s="138"/>
    </row>
    <row r="436" spans="1:22" ht="15" hidden="1" customHeight="1" x14ac:dyDescent="0.25">
      <c r="A436" s="174" t="s">
        <v>26</v>
      </c>
      <c r="B436" s="174"/>
      <c r="C436" s="174"/>
      <c r="D436" s="174"/>
      <c r="E436" s="174"/>
      <c r="F436" s="174"/>
      <c r="G436" s="175" t="s">
        <v>30</v>
      </c>
      <c r="H436" s="175"/>
      <c r="I436" s="142" t="s">
        <v>9</v>
      </c>
      <c r="J436" s="143"/>
      <c r="K436" s="144"/>
      <c r="L436" s="174" t="s">
        <v>26</v>
      </c>
      <c r="M436" s="174"/>
      <c r="N436" s="174"/>
      <c r="O436" s="174"/>
      <c r="P436" s="174"/>
      <c r="Q436" s="174"/>
      <c r="R436" s="175" t="s">
        <v>30</v>
      </c>
      <c r="S436" s="175"/>
      <c r="T436" s="142" t="s">
        <v>9</v>
      </c>
      <c r="U436" s="143"/>
      <c r="V436" s="144"/>
    </row>
    <row r="437" spans="1:22" ht="15" hidden="1" customHeight="1" x14ac:dyDescent="0.25">
      <c r="A437" s="174" t="s">
        <v>27</v>
      </c>
      <c r="B437" s="174"/>
      <c r="C437" s="174" t="s">
        <v>28</v>
      </c>
      <c r="D437" s="174"/>
      <c r="E437" s="174" t="s">
        <v>29</v>
      </c>
      <c r="F437" s="174"/>
      <c r="G437" s="175"/>
      <c r="H437" s="175"/>
      <c r="I437" s="145"/>
      <c r="J437" s="146"/>
      <c r="K437" s="147"/>
      <c r="L437" s="174" t="s">
        <v>27</v>
      </c>
      <c r="M437" s="174"/>
      <c r="N437" s="174" t="s">
        <v>28</v>
      </c>
      <c r="O437" s="174"/>
      <c r="P437" s="174" t="s">
        <v>29</v>
      </c>
      <c r="Q437" s="174"/>
      <c r="R437" s="175"/>
      <c r="S437" s="175"/>
      <c r="T437" s="145"/>
      <c r="U437" s="146"/>
      <c r="V437" s="147"/>
    </row>
    <row r="438" spans="1:22" ht="15" hidden="1" customHeight="1" x14ac:dyDescent="0.25">
      <c r="A438" s="251">
        <v>8.3000000000000007</v>
      </c>
      <c r="B438" s="251"/>
      <c r="C438" s="251">
        <v>7.9</v>
      </c>
      <c r="D438" s="251"/>
      <c r="E438" s="251">
        <v>10.8</v>
      </c>
      <c r="F438" s="251"/>
      <c r="G438" s="251">
        <v>148.4</v>
      </c>
      <c r="H438" s="251"/>
      <c r="I438" s="172">
        <v>3.54</v>
      </c>
      <c r="J438" s="132"/>
      <c r="K438" s="38"/>
      <c r="L438" s="251">
        <f>A438*100/90</f>
        <v>9.2222222222222232</v>
      </c>
      <c r="M438" s="251"/>
      <c r="N438" s="251">
        <f t="shared" ref="N438" si="68">C438*100/90</f>
        <v>8.7777777777777786</v>
      </c>
      <c r="O438" s="251"/>
      <c r="P438" s="251">
        <f t="shared" ref="P438" si="69">E438*100/90</f>
        <v>12</v>
      </c>
      <c r="Q438" s="251"/>
      <c r="R438" s="251">
        <f t="shared" ref="R438" si="70">G438*100/90</f>
        <v>164.88888888888889</v>
      </c>
      <c r="S438" s="251"/>
      <c r="T438" s="251">
        <f t="shared" ref="T438" si="71">I438*100/90</f>
        <v>3.9333333333333331</v>
      </c>
      <c r="U438" s="152"/>
      <c r="V438" s="38"/>
    </row>
    <row r="439" spans="1:22" ht="15" hidden="1" customHeight="1" x14ac:dyDescent="0.25">
      <c r="A439" s="138" t="s">
        <v>32</v>
      </c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 t="s">
        <v>32</v>
      </c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</row>
    <row r="440" spans="1:22" ht="109.5" hidden="1" customHeight="1" x14ac:dyDescent="0.25">
      <c r="A440" s="297" t="s">
        <v>470</v>
      </c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297" t="s">
        <v>470</v>
      </c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</row>
    <row r="441" spans="1:22" ht="15" hidden="1" customHeight="1" x14ac:dyDescent="0.25">
      <c r="A441" s="126" t="s">
        <v>10</v>
      </c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 t="s">
        <v>10</v>
      </c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</row>
    <row r="442" spans="1:22" ht="46.5" hidden="1" customHeight="1" x14ac:dyDescent="0.25">
      <c r="A442" s="127" t="s">
        <v>146</v>
      </c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 t="s">
        <v>146</v>
      </c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</row>
    <row r="443" spans="1:22" ht="15" hidden="1" customHeight="1" x14ac:dyDescent="0.25">
      <c r="A443" s="126" t="s">
        <v>11</v>
      </c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 t="s">
        <v>11</v>
      </c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</row>
    <row r="444" spans="1:22" ht="44.25" hidden="1" customHeight="1" x14ac:dyDescent="0.25">
      <c r="A444" s="127" t="s">
        <v>471</v>
      </c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 t="s">
        <v>471</v>
      </c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</row>
    <row r="445" spans="1:22" ht="18.75" hidden="1" customHeight="1" x14ac:dyDescent="0.25">
      <c r="A445" s="162"/>
      <c r="B445" s="162"/>
      <c r="C445" s="162"/>
      <c r="D445" s="162"/>
      <c r="E445" s="42"/>
      <c r="F445" s="42"/>
      <c r="G445" s="42"/>
      <c r="H445" s="42"/>
      <c r="I445" s="42"/>
      <c r="J445" s="42"/>
      <c r="K445" s="42"/>
      <c r="L445" s="162"/>
      <c r="M445" s="162"/>
      <c r="N445" s="162"/>
      <c r="O445" s="162"/>
      <c r="P445" s="42"/>
      <c r="Q445" s="42"/>
      <c r="R445" s="42"/>
      <c r="S445" s="42"/>
      <c r="T445" s="42"/>
      <c r="U445" s="42"/>
      <c r="V445" s="42"/>
    </row>
    <row r="446" spans="1:22" ht="15" hidden="1" customHeight="1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</row>
    <row r="447" spans="1:22" ht="15" hidden="1" customHeight="1" x14ac:dyDescent="0.25">
      <c r="A447" s="131"/>
      <c r="B447" s="131"/>
      <c r="C447" s="131"/>
      <c r="D447" s="44"/>
      <c r="E447" s="131"/>
      <c r="F447" s="131"/>
      <c r="G447" s="131"/>
      <c r="H447" s="44"/>
      <c r="I447" s="131"/>
      <c r="J447" s="131"/>
      <c r="K447" s="131"/>
      <c r="L447" s="131"/>
      <c r="M447" s="131"/>
      <c r="N447" s="131"/>
      <c r="O447" s="44"/>
      <c r="P447" s="131"/>
      <c r="Q447" s="131"/>
      <c r="R447" s="131"/>
      <c r="S447" s="44"/>
      <c r="T447" s="131"/>
      <c r="U447" s="131"/>
      <c r="V447" s="131"/>
    </row>
    <row r="448" spans="1:22" ht="15" hidden="1" customHeight="1" x14ac:dyDescent="0.25">
      <c r="A448" s="148"/>
      <c r="B448" s="148"/>
      <c r="C448" s="148"/>
      <c r="D448" s="148"/>
      <c r="E448" s="37"/>
      <c r="F448" s="37"/>
      <c r="G448" s="37"/>
      <c r="H448" s="37"/>
      <c r="I448" s="37"/>
      <c r="J448" s="37"/>
      <c r="K448" s="37"/>
      <c r="L448" s="148"/>
      <c r="M448" s="148"/>
      <c r="N448" s="148"/>
      <c r="O448" s="148"/>
      <c r="P448" s="37"/>
      <c r="Q448" s="37"/>
      <c r="R448" s="37"/>
      <c r="S448" s="37"/>
      <c r="T448" s="37"/>
      <c r="U448" s="37"/>
      <c r="V448" s="37"/>
    </row>
    <row r="449" spans="1:22" ht="15" hidden="1" customHeight="1" x14ac:dyDescent="0.25">
      <c r="A449" s="126" t="s">
        <v>391</v>
      </c>
      <c r="B449" s="126"/>
      <c r="C449" s="126"/>
      <c r="D449" s="126"/>
      <c r="E449" s="126"/>
      <c r="F449" s="126"/>
      <c r="G449" s="39"/>
      <c r="H449" s="39"/>
      <c r="I449" s="41"/>
      <c r="J449" s="126" t="s">
        <v>38</v>
      </c>
      <c r="K449" s="126"/>
      <c r="L449" s="126" t="s">
        <v>391</v>
      </c>
      <c r="M449" s="126"/>
      <c r="N449" s="126"/>
      <c r="O449" s="126"/>
      <c r="P449" s="126"/>
      <c r="Q449" s="126"/>
      <c r="R449" s="39"/>
      <c r="S449" s="39"/>
      <c r="T449" s="41"/>
      <c r="U449" s="126" t="s">
        <v>38</v>
      </c>
      <c r="V449" s="126"/>
    </row>
    <row r="450" spans="1:22" ht="15" hidden="1" customHeight="1" x14ac:dyDescent="0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</row>
    <row r="451" spans="1:22" x14ac:dyDescent="0.25">
      <c r="A451" s="31"/>
      <c r="B451" s="9"/>
      <c r="C451" s="9"/>
      <c r="D451" s="9"/>
      <c r="E451" s="9"/>
      <c r="F451" s="9"/>
      <c r="G451" s="11"/>
      <c r="H451" s="103"/>
      <c r="I451" s="103"/>
      <c r="J451" s="103" t="s">
        <v>0</v>
      </c>
      <c r="K451" s="103"/>
      <c r="L451" s="22"/>
      <c r="M451" s="9"/>
      <c r="N451" s="9"/>
      <c r="O451" s="9"/>
      <c r="P451" s="9"/>
      <c r="Q451" s="9"/>
      <c r="R451" s="11"/>
      <c r="S451" s="103"/>
      <c r="T451" s="103"/>
      <c r="U451" s="103" t="s">
        <v>0</v>
      </c>
      <c r="V451" s="103"/>
    </row>
    <row r="452" spans="1:22" x14ac:dyDescent="0.25">
      <c r="A452" s="9"/>
      <c r="B452" s="9"/>
      <c r="C452" s="9"/>
      <c r="D452" s="9"/>
      <c r="E452" s="9"/>
      <c r="F452" s="9"/>
      <c r="G452" s="9"/>
      <c r="H452" s="103"/>
      <c r="I452" s="103"/>
      <c r="J452" s="103" t="s">
        <v>632</v>
      </c>
      <c r="K452" s="103"/>
      <c r="L452" s="9"/>
      <c r="M452" s="9"/>
      <c r="N452" s="9"/>
      <c r="O452" s="9"/>
      <c r="P452" s="9"/>
      <c r="Q452" s="9"/>
      <c r="R452" s="9"/>
      <c r="S452" s="103"/>
      <c r="T452" s="103"/>
      <c r="U452" s="103" t="s">
        <v>632</v>
      </c>
      <c r="V452" s="103"/>
    </row>
    <row r="453" spans="1:22" ht="12.75" customHeight="1" x14ac:dyDescent="0.25">
      <c r="A453" s="9"/>
      <c r="B453" s="9"/>
      <c r="C453" s="9"/>
      <c r="D453" s="9"/>
      <c r="E453" s="9"/>
      <c r="F453" s="9"/>
      <c r="G453" s="12"/>
      <c r="H453" s="104" t="s">
        <v>633</v>
      </c>
      <c r="I453" s="104"/>
      <c r="J453" s="104"/>
      <c r="K453" s="104"/>
      <c r="L453" s="9"/>
      <c r="M453" s="9"/>
      <c r="N453" s="9"/>
      <c r="O453" s="9"/>
      <c r="P453" s="9"/>
      <c r="Q453" s="9"/>
      <c r="R453" s="12"/>
      <c r="S453" s="104" t="s">
        <v>633</v>
      </c>
      <c r="T453" s="104"/>
      <c r="U453" s="104"/>
      <c r="V453" s="104"/>
    </row>
    <row r="454" spans="1:22" ht="20.25" customHeight="1" x14ac:dyDescent="0.25">
      <c r="A454" s="9"/>
      <c r="B454" s="9"/>
      <c r="C454" s="9"/>
      <c r="D454" s="9"/>
      <c r="E454" s="9"/>
      <c r="F454" s="9"/>
      <c r="G454" s="12"/>
      <c r="H454" s="94" t="s">
        <v>1</v>
      </c>
      <c r="I454" s="94"/>
      <c r="J454" s="94"/>
      <c r="K454" s="94"/>
      <c r="L454" s="9"/>
      <c r="M454" s="9"/>
      <c r="N454" s="9"/>
      <c r="O454" s="9"/>
      <c r="P454" s="9"/>
      <c r="Q454" s="9"/>
      <c r="R454" s="12"/>
      <c r="S454" s="94" t="s">
        <v>1</v>
      </c>
      <c r="T454" s="94"/>
      <c r="U454" s="94"/>
      <c r="V454" s="94"/>
    </row>
    <row r="455" spans="1:22" ht="18.75" customHeight="1" x14ac:dyDescent="0.25">
      <c r="A455" s="9"/>
      <c r="B455" s="9"/>
      <c r="C455" s="9"/>
      <c r="D455" s="9"/>
      <c r="E455" s="9"/>
      <c r="F455" s="9"/>
      <c r="G455" s="12"/>
      <c r="H455" s="94" t="s">
        <v>2</v>
      </c>
      <c r="I455" s="94"/>
      <c r="J455" s="94"/>
      <c r="K455" s="94"/>
      <c r="L455" s="9"/>
      <c r="M455" s="9"/>
      <c r="N455" s="9"/>
      <c r="O455" s="9"/>
      <c r="P455" s="9"/>
      <c r="Q455" s="9"/>
      <c r="R455" s="12"/>
      <c r="S455" s="94" t="s">
        <v>2</v>
      </c>
      <c r="T455" s="94"/>
      <c r="U455" s="94"/>
      <c r="V455" s="94"/>
    </row>
    <row r="456" spans="1:22" ht="23.25" customHeight="1" x14ac:dyDescent="0.25">
      <c r="A456" s="9"/>
      <c r="B456" s="9"/>
      <c r="C456" s="9"/>
      <c r="D456" s="9"/>
      <c r="E456" s="9"/>
      <c r="F456" s="9"/>
      <c r="G456" s="12"/>
      <c r="H456" s="94" t="s">
        <v>3</v>
      </c>
      <c r="I456" s="94"/>
      <c r="J456" s="94"/>
      <c r="K456" s="94"/>
      <c r="L456" s="9"/>
      <c r="M456" s="9"/>
      <c r="N456" s="9"/>
      <c r="O456" s="9"/>
      <c r="P456" s="9"/>
      <c r="Q456" s="9"/>
      <c r="R456" s="12"/>
      <c r="S456" s="94" t="s">
        <v>3</v>
      </c>
      <c r="T456" s="94"/>
      <c r="U456" s="94"/>
      <c r="V456" s="94"/>
    </row>
    <row r="457" spans="1:22" ht="10.5" customHeight="1" x14ac:dyDescent="0.25">
      <c r="A457" s="9"/>
      <c r="B457" s="9"/>
      <c r="C457" s="9"/>
      <c r="D457" s="9"/>
      <c r="E457" s="9"/>
      <c r="F457" s="9"/>
      <c r="G457" s="9"/>
      <c r="H457" s="95" t="s">
        <v>36</v>
      </c>
      <c r="I457" s="95"/>
      <c r="J457" s="95"/>
      <c r="K457" s="95"/>
      <c r="L457" s="9"/>
      <c r="M457" s="9"/>
      <c r="N457" s="9"/>
      <c r="O457" s="9"/>
      <c r="P457" s="9"/>
      <c r="Q457" s="9"/>
      <c r="R457" s="9"/>
      <c r="S457" s="95" t="s">
        <v>36</v>
      </c>
      <c r="T457" s="95"/>
      <c r="U457" s="95"/>
      <c r="V457" s="95"/>
    </row>
    <row r="458" spans="1:22" ht="5.2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x14ac:dyDescent="0.25">
      <c r="A459" s="9"/>
      <c r="B459" s="9"/>
      <c r="C459" s="201" t="s">
        <v>647</v>
      </c>
      <c r="D459" s="201"/>
      <c r="E459" s="201"/>
      <c r="F459" s="201"/>
      <c r="G459" s="201"/>
      <c r="H459" s="201"/>
      <c r="I459" s="201"/>
      <c r="J459" s="9"/>
      <c r="K459" s="9"/>
      <c r="L459" s="9"/>
      <c r="M459" s="9"/>
      <c r="N459" s="201" t="s">
        <v>735</v>
      </c>
      <c r="O459" s="201"/>
      <c r="P459" s="201"/>
      <c r="Q459" s="201"/>
      <c r="R459" s="201"/>
      <c r="S459" s="201"/>
      <c r="T459" s="201"/>
      <c r="U459" s="9"/>
      <c r="V459" s="9"/>
    </row>
    <row r="460" spans="1:22" ht="5.2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x14ac:dyDescent="0.25">
      <c r="A461" s="201" t="s">
        <v>641</v>
      </c>
      <c r="B461" s="201"/>
      <c r="C461" s="201"/>
      <c r="D461" s="201"/>
      <c r="E461" s="201"/>
      <c r="F461" s="201"/>
      <c r="G461" s="201"/>
      <c r="H461" s="201"/>
      <c r="I461" s="201"/>
      <c r="J461" s="201"/>
      <c r="K461" s="201"/>
      <c r="L461" s="201" t="s">
        <v>641</v>
      </c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</row>
    <row r="462" spans="1:22" ht="44.25" customHeight="1" x14ac:dyDescent="0.25">
      <c r="A462" s="122" t="s">
        <v>650</v>
      </c>
      <c r="B462" s="122"/>
      <c r="C462" s="122"/>
      <c r="D462" s="122"/>
      <c r="E462" s="298" t="s">
        <v>648</v>
      </c>
      <c r="F462" s="298"/>
      <c r="G462" s="298"/>
      <c r="H462" s="298"/>
      <c r="I462" s="298"/>
      <c r="J462" s="298"/>
      <c r="K462" s="298"/>
      <c r="L462" s="122" t="s">
        <v>650</v>
      </c>
      <c r="M462" s="122"/>
      <c r="N462" s="122"/>
      <c r="O462" s="122"/>
      <c r="P462" s="298" t="s">
        <v>648</v>
      </c>
      <c r="Q462" s="298"/>
      <c r="R462" s="298"/>
      <c r="S462" s="298"/>
      <c r="T462" s="298"/>
      <c r="U462" s="298"/>
      <c r="V462" s="298"/>
    </row>
    <row r="463" spans="1:22" ht="42.75" customHeight="1" x14ac:dyDescent="0.25">
      <c r="A463" s="122" t="s">
        <v>651</v>
      </c>
      <c r="B463" s="122"/>
      <c r="C463" s="122"/>
      <c r="D463" s="122"/>
      <c r="E463" s="299" t="s">
        <v>660</v>
      </c>
      <c r="F463" s="299"/>
      <c r="G463" s="299"/>
      <c r="H463" s="299"/>
      <c r="I463" s="299"/>
      <c r="J463" s="299"/>
      <c r="K463" s="299"/>
      <c r="L463" s="122" t="s">
        <v>651</v>
      </c>
      <c r="M463" s="122"/>
      <c r="N463" s="122"/>
      <c r="O463" s="122"/>
      <c r="P463" s="299" t="s">
        <v>660</v>
      </c>
      <c r="Q463" s="299"/>
      <c r="R463" s="299"/>
      <c r="S463" s="299"/>
      <c r="T463" s="299"/>
      <c r="U463" s="299"/>
      <c r="V463" s="299"/>
    </row>
    <row r="464" spans="1:22" x14ac:dyDescent="0.25">
      <c r="A464" s="104" t="s">
        <v>649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 t="s">
        <v>649</v>
      </c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</row>
    <row r="465" spans="1:22" x14ac:dyDescent="0.25">
      <c r="A465" s="207" t="s">
        <v>19</v>
      </c>
      <c r="B465" s="207"/>
      <c r="C465" s="207"/>
      <c r="D465" s="207"/>
      <c r="E465" s="207"/>
      <c r="F465" s="208" t="s">
        <v>20</v>
      </c>
      <c r="G465" s="208"/>
      <c r="H465" s="208"/>
      <c r="I465" s="208"/>
      <c r="J465" s="208"/>
      <c r="K465" s="208"/>
      <c r="L465" s="207" t="s">
        <v>19</v>
      </c>
      <c r="M465" s="207"/>
      <c r="N465" s="207"/>
      <c r="O465" s="207"/>
      <c r="P465" s="207"/>
      <c r="Q465" s="208" t="s">
        <v>20</v>
      </c>
      <c r="R465" s="208"/>
      <c r="S465" s="208"/>
      <c r="T465" s="208"/>
      <c r="U465" s="208"/>
      <c r="V465" s="208"/>
    </row>
    <row r="466" spans="1:22" x14ac:dyDescent="0.25">
      <c r="A466" s="207"/>
      <c r="B466" s="207"/>
      <c r="C466" s="207"/>
      <c r="D466" s="207"/>
      <c r="E466" s="207"/>
      <c r="F466" s="208" t="s">
        <v>21</v>
      </c>
      <c r="G466" s="208"/>
      <c r="H466" s="208"/>
      <c r="I466" s="208" t="s">
        <v>22</v>
      </c>
      <c r="J466" s="208"/>
      <c r="K466" s="208"/>
      <c r="L466" s="207"/>
      <c r="M466" s="207"/>
      <c r="N466" s="207"/>
      <c r="O466" s="207"/>
      <c r="P466" s="207"/>
      <c r="Q466" s="208" t="s">
        <v>21</v>
      </c>
      <c r="R466" s="208"/>
      <c r="S466" s="208"/>
      <c r="T466" s="208" t="s">
        <v>22</v>
      </c>
      <c r="U466" s="208"/>
      <c r="V466" s="208"/>
    </row>
    <row r="467" spans="1:22" x14ac:dyDescent="0.25">
      <c r="A467" s="205" t="s">
        <v>646</v>
      </c>
      <c r="B467" s="205"/>
      <c r="C467" s="205"/>
      <c r="D467" s="205"/>
      <c r="E467" s="205"/>
      <c r="F467" s="111">
        <v>94.5</v>
      </c>
      <c r="G467" s="113"/>
      <c r="H467" s="112"/>
      <c r="I467" s="111">
        <v>86</v>
      </c>
      <c r="J467" s="113"/>
      <c r="K467" s="112"/>
      <c r="L467" s="205" t="s">
        <v>646</v>
      </c>
      <c r="M467" s="205"/>
      <c r="N467" s="205"/>
      <c r="O467" s="205"/>
      <c r="P467" s="205"/>
      <c r="Q467" s="111">
        <f>F467*260/240</f>
        <v>102.375</v>
      </c>
      <c r="R467" s="113"/>
      <c r="S467" s="112"/>
      <c r="T467" s="111">
        <f>I467*260/240</f>
        <v>93.166666666666671</v>
      </c>
      <c r="U467" s="113"/>
      <c r="V467" s="112"/>
    </row>
    <row r="468" spans="1:22" x14ac:dyDescent="0.25">
      <c r="A468" s="205" t="s">
        <v>783</v>
      </c>
      <c r="B468" s="205"/>
      <c r="C468" s="205"/>
      <c r="D468" s="205"/>
      <c r="E468" s="205"/>
      <c r="F468" s="111">
        <f>I468*100/75</f>
        <v>186.66666666666666</v>
      </c>
      <c r="G468" s="113"/>
      <c r="H468" s="112"/>
      <c r="I468" s="111">
        <v>140</v>
      </c>
      <c r="J468" s="113"/>
      <c r="K468" s="112"/>
      <c r="L468" s="205" t="s">
        <v>783</v>
      </c>
      <c r="M468" s="205"/>
      <c r="N468" s="205"/>
      <c r="O468" s="205"/>
      <c r="P468" s="205"/>
      <c r="Q468" s="111">
        <f t="shared" ref="Q468:Q472" si="72">F468*260/240</f>
        <v>202.2222222222222</v>
      </c>
      <c r="R468" s="113"/>
      <c r="S468" s="112"/>
      <c r="T468" s="111">
        <f t="shared" ref="T468:T473" si="73">I468*260/240</f>
        <v>151.66666666666666</v>
      </c>
      <c r="U468" s="113"/>
      <c r="V468" s="112"/>
    </row>
    <row r="469" spans="1:22" x14ac:dyDescent="0.25">
      <c r="A469" s="247" t="s">
        <v>69</v>
      </c>
      <c r="B469" s="248"/>
      <c r="C469" s="248"/>
      <c r="D469" s="248"/>
      <c r="E469" s="249"/>
      <c r="F469" s="111">
        <v>19.5</v>
      </c>
      <c r="G469" s="113"/>
      <c r="H469" s="112"/>
      <c r="I469" s="111">
        <v>16.399999999999999</v>
      </c>
      <c r="J469" s="113"/>
      <c r="K469" s="112"/>
      <c r="L469" s="247" t="s">
        <v>69</v>
      </c>
      <c r="M469" s="248"/>
      <c r="N469" s="248"/>
      <c r="O469" s="248"/>
      <c r="P469" s="249"/>
      <c r="Q469" s="111">
        <f t="shared" si="72"/>
        <v>21.125</v>
      </c>
      <c r="R469" s="113"/>
      <c r="S469" s="112"/>
      <c r="T469" s="111">
        <f t="shared" si="73"/>
        <v>17.766666666666666</v>
      </c>
      <c r="U469" s="113"/>
      <c r="V469" s="112"/>
    </row>
    <row r="470" spans="1:22" x14ac:dyDescent="0.25">
      <c r="A470" s="247" t="s">
        <v>7</v>
      </c>
      <c r="B470" s="248"/>
      <c r="C470" s="248"/>
      <c r="D470" s="248"/>
      <c r="E470" s="249"/>
      <c r="F470" s="111">
        <v>9</v>
      </c>
      <c r="G470" s="113"/>
      <c r="H470" s="112"/>
      <c r="I470" s="111">
        <v>9</v>
      </c>
      <c r="J470" s="113"/>
      <c r="K470" s="112"/>
      <c r="L470" s="247" t="s">
        <v>7</v>
      </c>
      <c r="M470" s="248"/>
      <c r="N470" s="248"/>
      <c r="O470" s="248"/>
      <c r="P470" s="249"/>
      <c r="Q470" s="111">
        <f t="shared" si="72"/>
        <v>9.75</v>
      </c>
      <c r="R470" s="113"/>
      <c r="S470" s="112"/>
      <c r="T470" s="111">
        <f t="shared" si="73"/>
        <v>9.75</v>
      </c>
      <c r="U470" s="113"/>
      <c r="V470" s="112"/>
    </row>
    <row r="471" spans="1:22" x14ac:dyDescent="0.25">
      <c r="A471" s="247" t="s">
        <v>68</v>
      </c>
      <c r="B471" s="248"/>
      <c r="C471" s="248"/>
      <c r="D471" s="248"/>
      <c r="E471" s="249"/>
      <c r="F471" s="111">
        <f>I471*100/80</f>
        <v>20.499999999999996</v>
      </c>
      <c r="G471" s="113"/>
      <c r="H471" s="112"/>
      <c r="I471" s="111">
        <v>16.399999999999999</v>
      </c>
      <c r="J471" s="113"/>
      <c r="K471" s="112"/>
      <c r="L471" s="247" t="s">
        <v>68</v>
      </c>
      <c r="M471" s="248"/>
      <c r="N471" s="248"/>
      <c r="O471" s="248"/>
      <c r="P471" s="249"/>
      <c r="Q471" s="111">
        <f t="shared" si="72"/>
        <v>22.208333333333329</v>
      </c>
      <c r="R471" s="113"/>
      <c r="S471" s="112"/>
      <c r="T471" s="111">
        <f t="shared" si="73"/>
        <v>17.766666666666666</v>
      </c>
      <c r="U471" s="113"/>
      <c r="V471" s="112"/>
    </row>
    <row r="472" spans="1:22" x14ac:dyDescent="0.25">
      <c r="A472" s="247" t="s">
        <v>57</v>
      </c>
      <c r="B472" s="248"/>
      <c r="C472" s="248"/>
      <c r="D472" s="248"/>
      <c r="E472" s="249"/>
      <c r="F472" s="111">
        <v>45</v>
      </c>
      <c r="G472" s="113"/>
      <c r="H472" s="112"/>
      <c r="I472" s="111">
        <v>45</v>
      </c>
      <c r="J472" s="113"/>
      <c r="K472" s="112"/>
      <c r="L472" s="247" t="s">
        <v>57</v>
      </c>
      <c r="M472" s="248"/>
      <c r="N472" s="248"/>
      <c r="O472" s="248"/>
      <c r="P472" s="249"/>
      <c r="Q472" s="111">
        <f t="shared" si="72"/>
        <v>48.75</v>
      </c>
      <c r="R472" s="113"/>
      <c r="S472" s="112"/>
      <c r="T472" s="111">
        <f t="shared" si="73"/>
        <v>48.75</v>
      </c>
      <c r="U472" s="113"/>
      <c r="V472" s="112"/>
    </row>
    <row r="473" spans="1:22" x14ac:dyDescent="0.25">
      <c r="A473" s="247" t="s">
        <v>25</v>
      </c>
      <c r="B473" s="248"/>
      <c r="C473" s="248"/>
      <c r="D473" s="248"/>
      <c r="E473" s="249"/>
      <c r="F473" s="111"/>
      <c r="G473" s="113"/>
      <c r="H473" s="112"/>
      <c r="I473" s="260">
        <v>240</v>
      </c>
      <c r="J473" s="261"/>
      <c r="K473" s="262"/>
      <c r="L473" s="247" t="s">
        <v>25</v>
      </c>
      <c r="M473" s="248"/>
      <c r="N473" s="248"/>
      <c r="O473" s="248"/>
      <c r="P473" s="249"/>
      <c r="Q473" s="111"/>
      <c r="R473" s="113"/>
      <c r="S473" s="112"/>
      <c r="T473" s="260">
        <f t="shared" si="73"/>
        <v>260</v>
      </c>
      <c r="U473" s="261"/>
      <c r="V473" s="262"/>
    </row>
    <row r="474" spans="1:22" x14ac:dyDescent="0.25">
      <c r="A474" s="215" t="s">
        <v>654</v>
      </c>
      <c r="B474" s="215"/>
      <c r="C474" s="215"/>
      <c r="D474" s="215"/>
      <c r="E474" s="215"/>
      <c r="F474" s="215"/>
      <c r="G474" s="215"/>
      <c r="H474" s="215"/>
      <c r="I474" s="123"/>
      <c r="J474" s="123"/>
      <c r="K474" s="123"/>
      <c r="L474" s="215" t="s">
        <v>655</v>
      </c>
      <c r="M474" s="215"/>
      <c r="N474" s="215"/>
      <c r="O474" s="215"/>
      <c r="P474" s="215"/>
      <c r="Q474" s="215"/>
      <c r="R474" s="215"/>
      <c r="S474" s="215"/>
      <c r="T474" s="123"/>
      <c r="U474" s="123"/>
      <c r="V474" s="123"/>
    </row>
    <row r="475" spans="1:22" ht="15" customHeight="1" x14ac:dyDescent="0.25">
      <c r="A475" s="208" t="s">
        <v>26</v>
      </c>
      <c r="B475" s="208"/>
      <c r="C475" s="208"/>
      <c r="D475" s="208"/>
      <c r="E475" s="208"/>
      <c r="F475" s="208"/>
      <c r="G475" s="216" t="s">
        <v>30</v>
      </c>
      <c r="H475" s="216"/>
      <c r="I475" s="217" t="s">
        <v>9</v>
      </c>
      <c r="J475" s="218"/>
      <c r="K475" s="219"/>
      <c r="L475" s="208" t="s">
        <v>26</v>
      </c>
      <c r="M475" s="208"/>
      <c r="N475" s="208"/>
      <c r="O475" s="208"/>
      <c r="P475" s="208"/>
      <c r="Q475" s="208"/>
      <c r="R475" s="216" t="s">
        <v>30</v>
      </c>
      <c r="S475" s="216"/>
      <c r="T475" s="217" t="s">
        <v>9</v>
      </c>
      <c r="U475" s="218"/>
      <c r="V475" s="219"/>
    </row>
    <row r="476" spans="1:22" x14ac:dyDescent="0.25">
      <c r="A476" s="208" t="s">
        <v>27</v>
      </c>
      <c r="B476" s="208"/>
      <c r="C476" s="208" t="s">
        <v>28</v>
      </c>
      <c r="D476" s="208"/>
      <c r="E476" s="208" t="s">
        <v>29</v>
      </c>
      <c r="F476" s="208"/>
      <c r="G476" s="216"/>
      <c r="H476" s="216"/>
      <c r="I476" s="220"/>
      <c r="J476" s="221"/>
      <c r="K476" s="222"/>
      <c r="L476" s="208" t="s">
        <v>27</v>
      </c>
      <c r="M476" s="208"/>
      <c r="N476" s="208" t="s">
        <v>28</v>
      </c>
      <c r="O476" s="208"/>
      <c r="P476" s="208" t="s">
        <v>29</v>
      </c>
      <c r="Q476" s="208"/>
      <c r="R476" s="216"/>
      <c r="S476" s="216"/>
      <c r="T476" s="220"/>
      <c r="U476" s="221"/>
      <c r="V476" s="222"/>
    </row>
    <row r="477" spans="1:22" x14ac:dyDescent="0.25">
      <c r="A477" s="213">
        <v>22.9</v>
      </c>
      <c r="B477" s="213"/>
      <c r="C477" s="213">
        <v>19.899999999999999</v>
      </c>
      <c r="D477" s="213"/>
      <c r="E477" s="213">
        <v>18.399999999999999</v>
      </c>
      <c r="F477" s="213"/>
      <c r="G477" s="213">
        <v>345.4</v>
      </c>
      <c r="H477" s="213"/>
      <c r="I477" s="213">
        <v>0.24</v>
      </c>
      <c r="J477" s="111"/>
      <c r="K477" s="13"/>
      <c r="L477" s="213">
        <f>A477*260/240</f>
        <v>24.808333333333334</v>
      </c>
      <c r="M477" s="213"/>
      <c r="N477" s="213">
        <f t="shared" ref="N477" si="74">C477*260/240</f>
        <v>21.558333333333334</v>
      </c>
      <c r="O477" s="213"/>
      <c r="P477" s="213">
        <f t="shared" ref="P477" si="75">E477*260/240</f>
        <v>19.933333333333334</v>
      </c>
      <c r="Q477" s="213"/>
      <c r="R477" s="213">
        <f t="shared" ref="R477" si="76">G477*260/240</f>
        <v>374.18333333333334</v>
      </c>
      <c r="S477" s="213"/>
      <c r="T477" s="213">
        <f t="shared" ref="T477" si="77">I477*260/240</f>
        <v>0.26</v>
      </c>
      <c r="U477" s="111"/>
      <c r="V477" s="13"/>
    </row>
    <row r="478" spans="1:22" x14ac:dyDescent="0.25">
      <c r="A478" s="123" t="s">
        <v>32</v>
      </c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 t="s">
        <v>32</v>
      </c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</row>
    <row r="479" spans="1:22" ht="82.5" customHeight="1" x14ac:dyDescent="0.25">
      <c r="A479" s="263" t="s">
        <v>663</v>
      </c>
      <c r="B479" s="264"/>
      <c r="C479" s="264"/>
      <c r="D479" s="264"/>
      <c r="E479" s="264"/>
      <c r="F479" s="264"/>
      <c r="G479" s="264"/>
      <c r="H479" s="264"/>
      <c r="I479" s="264"/>
      <c r="J479" s="264"/>
      <c r="K479" s="264"/>
      <c r="L479" s="263" t="s">
        <v>659</v>
      </c>
      <c r="M479" s="264"/>
      <c r="N479" s="264"/>
      <c r="O479" s="264"/>
      <c r="P479" s="264"/>
      <c r="Q479" s="264"/>
      <c r="R479" s="264"/>
      <c r="S479" s="264"/>
      <c r="T479" s="264"/>
      <c r="U479" s="264"/>
      <c r="V479" s="264"/>
    </row>
    <row r="480" spans="1:22" x14ac:dyDescent="0.25">
      <c r="A480" s="125" t="s">
        <v>652</v>
      </c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 t="s">
        <v>10</v>
      </c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</row>
    <row r="481" spans="1:22" ht="28.5" customHeight="1" x14ac:dyDescent="0.25">
      <c r="A481" s="121" t="s">
        <v>653</v>
      </c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 t="s">
        <v>653</v>
      </c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</row>
    <row r="482" spans="1:22" x14ac:dyDescent="0.25">
      <c r="A482" s="125" t="s">
        <v>656</v>
      </c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 t="s">
        <v>656</v>
      </c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</row>
    <row r="483" spans="1:22" ht="85.5" customHeight="1" x14ac:dyDescent="0.25">
      <c r="A483" s="121" t="s">
        <v>657</v>
      </c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 t="s">
        <v>657</v>
      </c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</row>
    <row r="484" spans="1:22" ht="1.5" customHeight="1" x14ac:dyDescent="0.25">
      <c r="A484" s="224"/>
      <c r="B484" s="224"/>
      <c r="C484" s="224"/>
      <c r="D484" s="224"/>
      <c r="E484" s="23"/>
      <c r="F484" s="23"/>
      <c r="G484" s="23"/>
      <c r="H484" s="23"/>
      <c r="I484" s="23"/>
      <c r="J484" s="23"/>
      <c r="K484" s="23"/>
      <c r="L484" s="224"/>
      <c r="M484" s="224"/>
      <c r="N484" s="224"/>
      <c r="O484" s="224"/>
      <c r="P484" s="23"/>
      <c r="Q484" s="23"/>
      <c r="R484" s="23"/>
      <c r="S484" s="23"/>
      <c r="T484" s="23"/>
      <c r="U484" s="23"/>
      <c r="V484" s="23"/>
    </row>
    <row r="485" spans="1:22" ht="5.2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21.75" customHeight="1" x14ac:dyDescent="0.25">
      <c r="A486" s="95"/>
      <c r="B486" s="95"/>
      <c r="C486" s="95"/>
      <c r="D486" s="26"/>
      <c r="E486" s="95"/>
      <c r="F486" s="95"/>
      <c r="G486" s="95"/>
      <c r="H486" s="26"/>
      <c r="I486" s="95"/>
      <c r="J486" s="95"/>
      <c r="K486" s="95"/>
      <c r="L486" s="95"/>
      <c r="M486" s="95"/>
      <c r="N486" s="95"/>
      <c r="O486" s="26"/>
      <c r="P486" s="95"/>
      <c r="Q486" s="95"/>
      <c r="R486" s="95"/>
      <c r="S486" s="26"/>
      <c r="T486" s="95"/>
      <c r="U486" s="95"/>
      <c r="V486" s="95"/>
    </row>
    <row r="487" spans="1:22" x14ac:dyDescent="0.25">
      <c r="A487" s="200"/>
      <c r="B487" s="200"/>
      <c r="C487" s="200"/>
      <c r="D487" s="200"/>
      <c r="E487" s="9"/>
      <c r="F487" s="9"/>
      <c r="G487" s="9"/>
      <c r="H487" s="9"/>
      <c r="I487" s="9"/>
      <c r="J487" s="9"/>
      <c r="K487" s="9"/>
      <c r="L487" s="200"/>
      <c r="M487" s="200"/>
      <c r="N487" s="200"/>
      <c r="O487" s="200"/>
      <c r="P487" s="9"/>
      <c r="Q487" s="9"/>
      <c r="R487" s="9"/>
      <c r="S487" s="9"/>
      <c r="T487" s="9"/>
      <c r="U487" s="9"/>
      <c r="V487" s="9"/>
    </row>
    <row r="488" spans="1:22" x14ac:dyDescent="0.25">
      <c r="A488" s="125" t="s">
        <v>658</v>
      </c>
      <c r="B488" s="125"/>
      <c r="C488" s="125"/>
      <c r="D488" s="125"/>
      <c r="E488" s="125"/>
      <c r="F488" s="125"/>
      <c r="G488" s="14"/>
      <c r="H488" s="14"/>
      <c r="I488" s="15"/>
      <c r="J488" s="125" t="s">
        <v>38</v>
      </c>
      <c r="K488" s="125"/>
      <c r="L488" s="125" t="s">
        <v>658</v>
      </c>
      <c r="M488" s="125"/>
      <c r="N488" s="125"/>
      <c r="O488" s="125"/>
      <c r="P488" s="125"/>
      <c r="Q488" s="125"/>
      <c r="R488" s="14"/>
      <c r="S488" s="14"/>
      <c r="T488" s="15"/>
      <c r="U488" s="125" t="s">
        <v>38</v>
      </c>
      <c r="V488" s="125"/>
    </row>
    <row r="489" spans="1:22" ht="12.75" customHeight="1" x14ac:dyDescent="0.25">
      <c r="A489" s="6"/>
      <c r="B489" s="9"/>
      <c r="C489" s="9"/>
      <c r="D489" s="9"/>
      <c r="E489" s="9"/>
      <c r="F489" s="9"/>
      <c r="G489" s="11"/>
      <c r="H489" s="103"/>
      <c r="I489" s="103"/>
      <c r="J489" s="103" t="s">
        <v>0</v>
      </c>
      <c r="K489" s="103"/>
      <c r="L489" s="9"/>
      <c r="M489" s="9"/>
      <c r="N489" s="9"/>
      <c r="O489" s="9"/>
      <c r="P489" s="9"/>
      <c r="Q489" s="9"/>
      <c r="R489" s="11"/>
      <c r="S489" s="103"/>
      <c r="T489" s="103"/>
      <c r="U489" s="103" t="s">
        <v>0</v>
      </c>
      <c r="V489" s="103"/>
    </row>
    <row r="490" spans="1:22" ht="12.75" customHeight="1" x14ac:dyDescent="0.25">
      <c r="A490" s="9"/>
      <c r="B490" s="9"/>
      <c r="C490" s="9"/>
      <c r="D490" s="9"/>
      <c r="E490" s="9"/>
      <c r="F490" s="9"/>
      <c r="G490" s="9"/>
      <c r="H490" s="103"/>
      <c r="I490" s="103"/>
      <c r="J490" s="103" t="s">
        <v>632</v>
      </c>
      <c r="K490" s="103"/>
      <c r="L490" s="9"/>
      <c r="M490" s="9"/>
      <c r="N490" s="9"/>
      <c r="O490" s="9"/>
      <c r="P490" s="9"/>
      <c r="Q490" s="9"/>
      <c r="R490" s="9"/>
      <c r="S490" s="103"/>
      <c r="T490" s="103"/>
      <c r="U490" s="103" t="s">
        <v>632</v>
      </c>
      <c r="V490" s="103"/>
    </row>
    <row r="491" spans="1:22" ht="17.25" customHeight="1" x14ac:dyDescent="0.25">
      <c r="A491" s="9"/>
      <c r="B491" s="9"/>
      <c r="C491" s="9"/>
      <c r="D491" s="9"/>
      <c r="E491" s="9"/>
      <c r="F491" s="9"/>
      <c r="G491" s="12"/>
      <c r="H491" s="104" t="s">
        <v>633</v>
      </c>
      <c r="I491" s="104"/>
      <c r="J491" s="104"/>
      <c r="K491" s="104"/>
      <c r="L491" s="9"/>
      <c r="M491" s="9"/>
      <c r="N491" s="9"/>
      <c r="O491" s="9"/>
      <c r="P491" s="9"/>
      <c r="Q491" s="9"/>
      <c r="R491" s="12"/>
      <c r="S491" s="104" t="s">
        <v>633</v>
      </c>
      <c r="T491" s="104"/>
      <c r="U491" s="104"/>
      <c r="V491" s="104"/>
    </row>
    <row r="492" spans="1:22" ht="21.75" customHeight="1" x14ac:dyDescent="0.25">
      <c r="A492" s="9"/>
      <c r="B492" s="9"/>
      <c r="C492" s="9"/>
      <c r="D492" s="9"/>
      <c r="E492" s="9"/>
      <c r="F492" s="9"/>
      <c r="G492" s="12"/>
      <c r="H492" s="94" t="s">
        <v>1</v>
      </c>
      <c r="I492" s="94"/>
      <c r="J492" s="94"/>
      <c r="K492" s="94"/>
      <c r="L492" s="9"/>
      <c r="M492" s="9"/>
      <c r="N492" s="9"/>
      <c r="O492" s="9"/>
      <c r="P492" s="9"/>
      <c r="Q492" s="9"/>
      <c r="R492" s="12"/>
      <c r="S492" s="94" t="s">
        <v>1</v>
      </c>
      <c r="T492" s="94"/>
      <c r="U492" s="94"/>
      <c r="V492" s="94"/>
    </row>
    <row r="493" spans="1:22" ht="19.5" customHeight="1" x14ac:dyDescent="0.25">
      <c r="A493" s="9"/>
      <c r="B493" s="9"/>
      <c r="C493" s="9"/>
      <c r="D493" s="9"/>
      <c r="E493" s="9"/>
      <c r="F493" s="9"/>
      <c r="G493" s="12"/>
      <c r="H493" s="94" t="s">
        <v>2</v>
      </c>
      <c r="I493" s="94"/>
      <c r="J493" s="94"/>
      <c r="K493" s="94"/>
      <c r="L493" s="9"/>
      <c r="M493" s="9"/>
      <c r="N493" s="9"/>
      <c r="O493" s="9"/>
      <c r="P493" s="9"/>
      <c r="Q493" s="9"/>
      <c r="R493" s="12"/>
      <c r="S493" s="94" t="s">
        <v>2</v>
      </c>
      <c r="T493" s="94"/>
      <c r="U493" s="94"/>
      <c r="V493" s="94"/>
    </row>
    <row r="494" spans="1:22" ht="21" customHeight="1" x14ac:dyDescent="0.25">
      <c r="A494" s="9"/>
      <c r="B494" s="9"/>
      <c r="C494" s="9"/>
      <c r="D494" s="9"/>
      <c r="E494" s="9"/>
      <c r="F494" s="9"/>
      <c r="G494" s="12"/>
      <c r="H494" s="94" t="s">
        <v>3</v>
      </c>
      <c r="I494" s="94"/>
      <c r="J494" s="94"/>
      <c r="K494" s="94"/>
      <c r="L494" s="9"/>
      <c r="M494" s="9"/>
      <c r="N494" s="9"/>
      <c r="O494" s="9"/>
      <c r="P494" s="9"/>
      <c r="Q494" s="9"/>
      <c r="R494" s="12"/>
      <c r="S494" s="94" t="s">
        <v>3</v>
      </c>
      <c r="T494" s="94"/>
      <c r="U494" s="94"/>
      <c r="V494" s="94"/>
    </row>
    <row r="495" spans="1:22" x14ac:dyDescent="0.25">
      <c r="A495" s="9"/>
      <c r="B495" s="9"/>
      <c r="C495" s="9"/>
      <c r="D495" s="9"/>
      <c r="E495" s="9"/>
      <c r="F495" s="9"/>
      <c r="G495" s="9"/>
      <c r="H495" s="95" t="s">
        <v>36</v>
      </c>
      <c r="I495" s="95"/>
      <c r="J495" s="95"/>
      <c r="K495" s="95"/>
      <c r="L495" s="9"/>
      <c r="M495" s="9"/>
      <c r="N495" s="9"/>
      <c r="O495" s="9"/>
      <c r="P495" s="9"/>
      <c r="Q495" s="9"/>
      <c r="R495" s="9"/>
      <c r="S495" s="95" t="s">
        <v>36</v>
      </c>
      <c r="T495" s="95"/>
      <c r="U495" s="95"/>
      <c r="V495" s="95"/>
    </row>
    <row r="496" spans="1:22" ht="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x14ac:dyDescent="0.25">
      <c r="A497" s="9"/>
      <c r="B497" s="9"/>
      <c r="C497" s="201" t="s">
        <v>669</v>
      </c>
      <c r="D497" s="201"/>
      <c r="E497" s="201"/>
      <c r="F497" s="201"/>
      <c r="G497" s="201"/>
      <c r="H497" s="201"/>
      <c r="I497" s="201"/>
      <c r="J497" s="9"/>
      <c r="K497" s="9"/>
      <c r="L497" s="9"/>
      <c r="M497" s="9"/>
      <c r="N497" s="201" t="s">
        <v>736</v>
      </c>
      <c r="O497" s="201"/>
      <c r="P497" s="201"/>
      <c r="Q497" s="201"/>
      <c r="R497" s="201"/>
      <c r="S497" s="201"/>
      <c r="T497" s="201"/>
      <c r="U497" s="9"/>
      <c r="V497" s="9"/>
    </row>
    <row r="498" spans="1:22" ht="5.2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x14ac:dyDescent="0.25">
      <c r="A499" s="200" t="s">
        <v>16</v>
      </c>
      <c r="B499" s="200"/>
      <c r="C499" s="200"/>
      <c r="D499" s="200"/>
      <c r="E499" s="201" t="s">
        <v>664</v>
      </c>
      <c r="F499" s="201"/>
      <c r="G499" s="201"/>
      <c r="H499" s="201"/>
      <c r="I499" s="201"/>
      <c r="J499" s="201"/>
      <c r="K499" s="201"/>
      <c r="L499" s="200" t="s">
        <v>16</v>
      </c>
      <c r="M499" s="200"/>
      <c r="N499" s="200"/>
      <c r="O499" s="200"/>
      <c r="P499" s="201" t="s">
        <v>664</v>
      </c>
      <c r="Q499" s="201"/>
      <c r="R499" s="201"/>
      <c r="S499" s="201"/>
      <c r="T499" s="201"/>
      <c r="U499" s="201"/>
      <c r="V499" s="201"/>
    </row>
    <row r="500" spans="1:22" ht="43.5" customHeight="1" x14ac:dyDescent="0.25">
      <c r="A500" s="122" t="s">
        <v>17</v>
      </c>
      <c r="B500" s="122"/>
      <c r="C500" s="122"/>
      <c r="D500" s="122"/>
      <c r="E500" s="202" t="s">
        <v>665</v>
      </c>
      <c r="F500" s="202"/>
      <c r="G500" s="202"/>
      <c r="H500" s="202"/>
      <c r="I500" s="202"/>
      <c r="J500" s="202"/>
      <c r="K500" s="202"/>
      <c r="L500" s="122" t="s">
        <v>17</v>
      </c>
      <c r="M500" s="122"/>
      <c r="N500" s="122"/>
      <c r="O500" s="122"/>
      <c r="P500" s="202" t="s">
        <v>665</v>
      </c>
      <c r="Q500" s="202"/>
      <c r="R500" s="202"/>
      <c r="S500" s="202"/>
      <c r="T500" s="202"/>
      <c r="U500" s="202"/>
      <c r="V500" s="202"/>
    </row>
    <row r="501" spans="1:22" x14ac:dyDescent="0.25">
      <c r="A501" s="200" t="s">
        <v>18</v>
      </c>
      <c r="B501" s="200"/>
      <c r="C501" s="200"/>
      <c r="D501" s="200"/>
      <c r="E501" s="125">
        <v>492</v>
      </c>
      <c r="F501" s="125"/>
      <c r="G501" s="125"/>
      <c r="H501" s="125"/>
      <c r="I501" s="125"/>
      <c r="J501" s="125"/>
      <c r="K501" s="125"/>
      <c r="L501" s="200" t="s">
        <v>18</v>
      </c>
      <c r="M501" s="200"/>
      <c r="N501" s="200"/>
      <c r="O501" s="200"/>
      <c r="P501" s="125">
        <v>258</v>
      </c>
      <c r="Q501" s="125"/>
      <c r="R501" s="125"/>
      <c r="S501" s="125"/>
      <c r="T501" s="125"/>
      <c r="U501" s="125"/>
      <c r="V501" s="125"/>
    </row>
    <row r="502" spans="1:22" x14ac:dyDescent="0.25">
      <c r="A502" s="200" t="s">
        <v>24</v>
      </c>
      <c r="B502" s="200"/>
      <c r="C502" s="200"/>
      <c r="D502" s="200"/>
      <c r="E502" s="125">
        <v>240</v>
      </c>
      <c r="F502" s="125"/>
      <c r="G502" s="125"/>
      <c r="H502" s="125"/>
      <c r="I502" s="125"/>
      <c r="J502" s="125"/>
      <c r="K502" s="125"/>
      <c r="L502" s="200" t="s">
        <v>24</v>
      </c>
      <c r="M502" s="200"/>
      <c r="N502" s="200"/>
      <c r="O502" s="200"/>
      <c r="P502" s="125">
        <v>260</v>
      </c>
      <c r="Q502" s="125"/>
      <c r="R502" s="125"/>
      <c r="S502" s="125"/>
      <c r="T502" s="125"/>
      <c r="U502" s="125"/>
      <c r="V502" s="125"/>
    </row>
    <row r="503" spans="1:22" x14ac:dyDescent="0.25">
      <c r="A503" s="207" t="s">
        <v>19</v>
      </c>
      <c r="B503" s="207"/>
      <c r="C503" s="207"/>
      <c r="D503" s="207"/>
      <c r="E503" s="207"/>
      <c r="F503" s="208" t="s">
        <v>20</v>
      </c>
      <c r="G503" s="208"/>
      <c r="H503" s="208"/>
      <c r="I503" s="208"/>
      <c r="J503" s="208"/>
      <c r="K503" s="208"/>
      <c r="L503" s="207" t="s">
        <v>19</v>
      </c>
      <c r="M503" s="207"/>
      <c r="N503" s="207"/>
      <c r="O503" s="207"/>
      <c r="P503" s="207"/>
      <c r="Q503" s="208" t="s">
        <v>20</v>
      </c>
      <c r="R503" s="208"/>
      <c r="S503" s="208"/>
      <c r="T503" s="208"/>
      <c r="U503" s="208"/>
      <c r="V503" s="208"/>
    </row>
    <row r="504" spans="1:22" x14ac:dyDescent="0.25">
      <c r="A504" s="207"/>
      <c r="B504" s="207"/>
      <c r="C504" s="207"/>
      <c r="D504" s="207"/>
      <c r="E504" s="207"/>
      <c r="F504" s="208" t="s">
        <v>21</v>
      </c>
      <c r="G504" s="208"/>
      <c r="H504" s="208"/>
      <c r="I504" s="208" t="s">
        <v>22</v>
      </c>
      <c r="J504" s="208"/>
      <c r="K504" s="208"/>
      <c r="L504" s="207"/>
      <c r="M504" s="207"/>
      <c r="N504" s="207"/>
      <c r="O504" s="207"/>
      <c r="P504" s="207"/>
      <c r="Q504" s="208" t="s">
        <v>21</v>
      </c>
      <c r="R504" s="208"/>
      <c r="S504" s="208"/>
      <c r="T504" s="208" t="s">
        <v>22</v>
      </c>
      <c r="U504" s="208"/>
      <c r="V504" s="208"/>
    </row>
    <row r="505" spans="1:22" s="9" customFormat="1" x14ac:dyDescent="0.25">
      <c r="A505" s="205" t="s">
        <v>637</v>
      </c>
      <c r="B505" s="205"/>
      <c r="C505" s="205"/>
      <c r="D505" s="205"/>
      <c r="E505" s="205"/>
      <c r="F505" s="111">
        <v>129.69999999999999</v>
      </c>
      <c r="G505" s="113"/>
      <c r="H505" s="112"/>
      <c r="I505" s="111">
        <v>116.8</v>
      </c>
      <c r="J505" s="113"/>
      <c r="K505" s="112"/>
      <c r="L505" s="205" t="s">
        <v>637</v>
      </c>
      <c r="M505" s="205"/>
      <c r="N505" s="205"/>
      <c r="O505" s="205"/>
      <c r="P505" s="205"/>
      <c r="Q505" s="111">
        <f>F505*260/240</f>
        <v>140.50833333333333</v>
      </c>
      <c r="R505" s="113"/>
      <c r="S505" s="112"/>
      <c r="T505" s="111">
        <f>I505*260/240</f>
        <v>126.53333333333333</v>
      </c>
      <c r="U505" s="113"/>
      <c r="V505" s="112"/>
    </row>
    <row r="506" spans="1:22" s="9" customFormat="1" x14ac:dyDescent="0.25">
      <c r="A506" s="205" t="s">
        <v>638</v>
      </c>
      <c r="B506" s="205"/>
      <c r="C506" s="205"/>
      <c r="D506" s="205"/>
      <c r="E506" s="205"/>
      <c r="F506" s="111">
        <v>129.69999999999999</v>
      </c>
      <c r="G506" s="113"/>
      <c r="H506" s="112"/>
      <c r="I506" s="111">
        <v>116.8</v>
      </c>
      <c r="J506" s="113"/>
      <c r="K506" s="112"/>
      <c r="L506" s="205" t="s">
        <v>638</v>
      </c>
      <c r="M506" s="205"/>
      <c r="N506" s="205"/>
      <c r="O506" s="205"/>
      <c r="P506" s="205"/>
      <c r="Q506" s="111">
        <f t="shared" ref="Q506:Q511" si="78">F506*260/240</f>
        <v>140.50833333333333</v>
      </c>
      <c r="R506" s="113"/>
      <c r="S506" s="112"/>
      <c r="T506" s="111">
        <f t="shared" ref="T506:T511" si="79">I506*260/240</f>
        <v>126.53333333333333</v>
      </c>
      <c r="U506" s="113"/>
      <c r="V506" s="112"/>
    </row>
    <row r="507" spans="1:22" x14ac:dyDescent="0.25">
      <c r="A507" s="205" t="s">
        <v>68</v>
      </c>
      <c r="B507" s="205"/>
      <c r="C507" s="205"/>
      <c r="D507" s="205"/>
      <c r="E507" s="205"/>
      <c r="F507" s="111">
        <f>I507*100/80</f>
        <v>16.25</v>
      </c>
      <c r="G507" s="113"/>
      <c r="H507" s="112"/>
      <c r="I507" s="111">
        <v>13</v>
      </c>
      <c r="J507" s="113"/>
      <c r="K507" s="112"/>
      <c r="L507" s="205" t="s">
        <v>68</v>
      </c>
      <c r="M507" s="205"/>
      <c r="N507" s="205"/>
      <c r="O507" s="205"/>
      <c r="P507" s="205"/>
      <c r="Q507" s="111">
        <f t="shared" si="78"/>
        <v>17.604166666666668</v>
      </c>
      <c r="R507" s="113"/>
      <c r="S507" s="112"/>
      <c r="T507" s="111">
        <f t="shared" si="79"/>
        <v>14.083333333333334</v>
      </c>
      <c r="U507" s="113"/>
      <c r="V507" s="112"/>
    </row>
    <row r="508" spans="1:22" x14ac:dyDescent="0.25">
      <c r="A508" s="205" t="s">
        <v>55</v>
      </c>
      <c r="B508" s="205"/>
      <c r="C508" s="205"/>
      <c r="D508" s="205"/>
      <c r="E508" s="205"/>
      <c r="F508" s="111">
        <v>8</v>
      </c>
      <c r="G508" s="113"/>
      <c r="H508" s="112"/>
      <c r="I508" s="111">
        <v>8</v>
      </c>
      <c r="J508" s="113"/>
      <c r="K508" s="112"/>
      <c r="L508" s="205" t="s">
        <v>55</v>
      </c>
      <c r="M508" s="205"/>
      <c r="N508" s="205"/>
      <c r="O508" s="205"/>
      <c r="P508" s="205"/>
      <c r="Q508" s="111">
        <f t="shared" si="78"/>
        <v>8.6666666666666661</v>
      </c>
      <c r="R508" s="113"/>
      <c r="S508" s="112"/>
      <c r="T508" s="111">
        <f t="shared" si="79"/>
        <v>8.6666666666666661</v>
      </c>
      <c r="U508" s="113"/>
      <c r="V508" s="112"/>
    </row>
    <row r="509" spans="1:22" x14ac:dyDescent="0.25">
      <c r="A509" s="205" t="s">
        <v>69</v>
      </c>
      <c r="B509" s="205"/>
      <c r="C509" s="205"/>
      <c r="D509" s="205"/>
      <c r="E509" s="205"/>
      <c r="F509" s="111">
        <v>15.5</v>
      </c>
      <c r="G509" s="113"/>
      <c r="H509" s="112"/>
      <c r="I509" s="111">
        <v>13</v>
      </c>
      <c r="J509" s="113"/>
      <c r="K509" s="112"/>
      <c r="L509" s="205" t="s">
        <v>69</v>
      </c>
      <c r="M509" s="205"/>
      <c r="N509" s="205"/>
      <c r="O509" s="205"/>
      <c r="P509" s="205"/>
      <c r="Q509" s="111">
        <f t="shared" si="78"/>
        <v>16.791666666666668</v>
      </c>
      <c r="R509" s="113"/>
      <c r="S509" s="112"/>
      <c r="T509" s="111">
        <f t="shared" si="79"/>
        <v>14.083333333333334</v>
      </c>
      <c r="U509" s="113"/>
      <c r="V509" s="112"/>
    </row>
    <row r="510" spans="1:22" x14ac:dyDescent="0.25">
      <c r="A510" s="205" t="s">
        <v>58</v>
      </c>
      <c r="B510" s="205"/>
      <c r="C510" s="205"/>
      <c r="D510" s="205"/>
      <c r="E510" s="205"/>
      <c r="F510" s="111">
        <v>52</v>
      </c>
      <c r="G510" s="113"/>
      <c r="H510" s="112"/>
      <c r="I510" s="111">
        <v>52</v>
      </c>
      <c r="J510" s="113"/>
      <c r="K510" s="112"/>
      <c r="L510" s="205" t="s">
        <v>58</v>
      </c>
      <c r="M510" s="205"/>
      <c r="N510" s="205"/>
      <c r="O510" s="205"/>
      <c r="P510" s="205"/>
      <c r="Q510" s="111">
        <f t="shared" si="78"/>
        <v>56.333333333333336</v>
      </c>
      <c r="R510" s="113"/>
      <c r="S510" s="112"/>
      <c r="T510" s="111">
        <f t="shared" si="79"/>
        <v>56.333333333333336</v>
      </c>
      <c r="U510" s="113"/>
      <c r="V510" s="112"/>
    </row>
    <row r="511" spans="1:22" x14ac:dyDescent="0.25">
      <c r="A511" s="205" t="s">
        <v>71</v>
      </c>
      <c r="B511" s="205"/>
      <c r="C511" s="205"/>
      <c r="D511" s="205"/>
      <c r="E511" s="205"/>
      <c r="F511" s="111">
        <v>3.2</v>
      </c>
      <c r="G511" s="113"/>
      <c r="H511" s="112"/>
      <c r="I511" s="111">
        <v>3.2</v>
      </c>
      <c r="J511" s="113"/>
      <c r="K511" s="112"/>
      <c r="L511" s="205" t="s">
        <v>71</v>
      </c>
      <c r="M511" s="205"/>
      <c r="N511" s="205"/>
      <c r="O511" s="205"/>
      <c r="P511" s="205"/>
      <c r="Q511" s="111">
        <f t="shared" si="78"/>
        <v>3.4666666666666668</v>
      </c>
      <c r="R511" s="113"/>
      <c r="S511" s="112"/>
      <c r="T511" s="111">
        <f t="shared" si="79"/>
        <v>3.4666666666666668</v>
      </c>
      <c r="U511" s="113"/>
      <c r="V511" s="112"/>
    </row>
    <row r="512" spans="1:22" x14ac:dyDescent="0.25">
      <c r="A512" s="205" t="s">
        <v>768</v>
      </c>
      <c r="B512" s="205"/>
      <c r="C512" s="205"/>
      <c r="D512" s="205"/>
      <c r="E512" s="205"/>
      <c r="F512" s="208"/>
      <c r="G512" s="208"/>
      <c r="H512" s="208"/>
      <c r="I512" s="208">
        <v>80</v>
      </c>
      <c r="J512" s="208"/>
      <c r="K512" s="208"/>
      <c r="L512" s="205" t="s">
        <v>768</v>
      </c>
      <c r="M512" s="205"/>
      <c r="N512" s="205"/>
      <c r="O512" s="205"/>
      <c r="P512" s="205"/>
      <c r="Q512" s="111"/>
      <c r="R512" s="113"/>
      <c r="S512" s="112"/>
      <c r="T512" s="260">
        <f t="shared" ref="T512" si="80">I512*260/240</f>
        <v>86.666666666666671</v>
      </c>
      <c r="U512" s="261"/>
      <c r="V512" s="262"/>
    </row>
    <row r="513" spans="1:22" ht="15" customHeight="1" x14ac:dyDescent="0.25">
      <c r="A513" s="205" t="s">
        <v>764</v>
      </c>
      <c r="B513" s="205"/>
      <c r="C513" s="205"/>
      <c r="D513" s="205"/>
      <c r="E513" s="205"/>
      <c r="F513" s="208"/>
      <c r="G513" s="208"/>
      <c r="H513" s="208"/>
      <c r="I513" s="208">
        <v>160</v>
      </c>
      <c r="J513" s="208"/>
      <c r="K513" s="208"/>
      <c r="L513" s="205" t="s">
        <v>764</v>
      </c>
      <c r="M513" s="205"/>
      <c r="N513" s="205"/>
      <c r="O513" s="205"/>
      <c r="P513" s="205"/>
      <c r="Q513" s="208"/>
      <c r="R513" s="208"/>
      <c r="S513" s="208"/>
      <c r="T513" s="259">
        <f t="shared" ref="T513" si="81">I513*260/240</f>
        <v>173.33333333333334</v>
      </c>
      <c r="U513" s="259"/>
      <c r="V513" s="259"/>
    </row>
    <row r="514" spans="1:22" ht="15" customHeight="1" x14ac:dyDescent="0.25">
      <c r="A514" s="205" t="s">
        <v>25</v>
      </c>
      <c r="B514" s="205"/>
      <c r="C514" s="205"/>
      <c r="D514" s="205"/>
      <c r="E514" s="205"/>
      <c r="F514" s="208"/>
      <c r="G514" s="208"/>
      <c r="H514" s="208"/>
      <c r="I514" s="208">
        <v>240</v>
      </c>
      <c r="J514" s="208"/>
      <c r="K514" s="208"/>
      <c r="L514" s="205" t="s">
        <v>25</v>
      </c>
      <c r="M514" s="205"/>
      <c r="N514" s="205"/>
      <c r="O514" s="205"/>
      <c r="P514" s="205"/>
      <c r="Q514" s="111"/>
      <c r="R514" s="113"/>
      <c r="S514" s="112"/>
      <c r="T514" s="260">
        <f t="shared" ref="T514" si="82">I514*260/240</f>
        <v>260</v>
      </c>
      <c r="U514" s="261"/>
      <c r="V514" s="262"/>
    </row>
    <row r="515" spans="1:22" ht="15" customHeight="1" x14ac:dyDescent="0.25">
      <c r="A515" s="208"/>
      <c r="B515" s="208"/>
      <c r="C515" s="208"/>
      <c r="D515" s="208"/>
      <c r="E515" s="208"/>
      <c r="F515" s="208"/>
      <c r="G515" s="208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</row>
    <row r="516" spans="1:22" x14ac:dyDescent="0.25">
      <c r="A516" s="215" t="s">
        <v>31</v>
      </c>
      <c r="B516" s="215"/>
      <c r="C516" s="215"/>
      <c r="D516" s="215"/>
      <c r="E516" s="215"/>
      <c r="F516" s="215"/>
      <c r="G516" s="215"/>
      <c r="H516" s="215"/>
      <c r="I516" s="123"/>
      <c r="J516" s="123"/>
      <c r="K516" s="123"/>
      <c r="L516" s="215" t="s">
        <v>31</v>
      </c>
      <c r="M516" s="215"/>
      <c r="N516" s="215"/>
      <c r="O516" s="215"/>
      <c r="P516" s="215"/>
      <c r="Q516" s="215"/>
      <c r="R516" s="215"/>
      <c r="S516" s="215"/>
      <c r="T516" s="123"/>
      <c r="U516" s="123"/>
      <c r="V516" s="123"/>
    </row>
    <row r="517" spans="1:22" ht="15" customHeight="1" x14ac:dyDescent="0.25">
      <c r="A517" s="208" t="s">
        <v>26</v>
      </c>
      <c r="B517" s="208"/>
      <c r="C517" s="208"/>
      <c r="D517" s="208"/>
      <c r="E517" s="208"/>
      <c r="F517" s="208"/>
      <c r="G517" s="216" t="s">
        <v>30</v>
      </c>
      <c r="H517" s="216"/>
      <c r="I517" s="217" t="s">
        <v>9</v>
      </c>
      <c r="J517" s="218"/>
      <c r="K517" s="219"/>
      <c r="L517" s="208" t="s">
        <v>26</v>
      </c>
      <c r="M517" s="208"/>
      <c r="N517" s="208"/>
      <c r="O517" s="208"/>
      <c r="P517" s="208"/>
      <c r="Q517" s="208"/>
      <c r="R517" s="216" t="s">
        <v>30</v>
      </c>
      <c r="S517" s="216"/>
      <c r="T517" s="217" t="s">
        <v>9</v>
      </c>
      <c r="U517" s="218"/>
      <c r="V517" s="219"/>
    </row>
    <row r="518" spans="1:22" x14ac:dyDescent="0.25">
      <c r="A518" s="208" t="s">
        <v>27</v>
      </c>
      <c r="B518" s="208"/>
      <c r="C518" s="208" t="s">
        <v>28</v>
      </c>
      <c r="D518" s="208"/>
      <c r="E518" s="208" t="s">
        <v>29</v>
      </c>
      <c r="F518" s="208"/>
      <c r="G518" s="216"/>
      <c r="H518" s="216"/>
      <c r="I518" s="220"/>
      <c r="J518" s="221"/>
      <c r="K518" s="222"/>
      <c r="L518" s="208" t="s">
        <v>27</v>
      </c>
      <c r="M518" s="208"/>
      <c r="N518" s="208" t="s">
        <v>28</v>
      </c>
      <c r="O518" s="208"/>
      <c r="P518" s="208" t="s">
        <v>29</v>
      </c>
      <c r="Q518" s="208"/>
      <c r="R518" s="216"/>
      <c r="S518" s="216"/>
      <c r="T518" s="220"/>
      <c r="U518" s="221"/>
      <c r="V518" s="222"/>
    </row>
    <row r="519" spans="1:22" x14ac:dyDescent="0.25">
      <c r="A519" s="213">
        <v>10.1</v>
      </c>
      <c r="B519" s="213"/>
      <c r="C519" s="213">
        <v>9.5</v>
      </c>
      <c r="D519" s="213"/>
      <c r="E519" s="213">
        <v>19.600000000000001</v>
      </c>
      <c r="F519" s="213"/>
      <c r="G519" s="213">
        <v>195.6</v>
      </c>
      <c r="H519" s="213"/>
      <c r="I519" s="250">
        <v>4.7</v>
      </c>
      <c r="J519" s="209"/>
      <c r="K519" s="13"/>
      <c r="L519" s="213">
        <f>A519*260/240</f>
        <v>10.941666666666666</v>
      </c>
      <c r="M519" s="213"/>
      <c r="N519" s="213">
        <f t="shared" ref="N519" si="83">C519*260/240</f>
        <v>10.291666666666666</v>
      </c>
      <c r="O519" s="213"/>
      <c r="P519" s="213">
        <f t="shared" ref="P519" si="84">E519*260/240</f>
        <v>21.233333333333334</v>
      </c>
      <c r="Q519" s="213"/>
      <c r="R519" s="213">
        <f t="shared" ref="R519" si="85">G519*260/240</f>
        <v>211.9</v>
      </c>
      <c r="S519" s="213"/>
      <c r="T519" s="213">
        <f t="shared" ref="T519" si="86">I519*260/240</f>
        <v>5.0916666666666668</v>
      </c>
      <c r="U519" s="111"/>
      <c r="V519" s="13"/>
    </row>
    <row r="520" spans="1:22" x14ac:dyDescent="0.25">
      <c r="A520" s="123" t="s">
        <v>32</v>
      </c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 t="s">
        <v>32</v>
      </c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</row>
    <row r="521" spans="1:22" ht="89.25" customHeight="1" x14ac:dyDescent="0.25">
      <c r="A521" s="258" t="s">
        <v>666</v>
      </c>
      <c r="B521" s="258"/>
      <c r="C521" s="258"/>
      <c r="D521" s="258"/>
      <c r="E521" s="258"/>
      <c r="F521" s="258"/>
      <c r="G521" s="258"/>
      <c r="H521" s="258"/>
      <c r="I521" s="258"/>
      <c r="J521" s="258"/>
      <c r="K521" s="258"/>
      <c r="L521" s="258" t="s">
        <v>666</v>
      </c>
      <c r="M521" s="258"/>
      <c r="N521" s="258"/>
      <c r="O521" s="258"/>
      <c r="P521" s="258"/>
      <c r="Q521" s="258"/>
      <c r="R521" s="258"/>
      <c r="S521" s="258"/>
      <c r="T521" s="258"/>
      <c r="U521" s="258"/>
      <c r="V521" s="258"/>
    </row>
    <row r="522" spans="1:22" ht="20.25" customHeight="1" x14ac:dyDescent="0.25">
      <c r="A522" s="125" t="s">
        <v>10</v>
      </c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 t="s">
        <v>10</v>
      </c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</row>
    <row r="523" spans="1:22" ht="30.75" customHeight="1" x14ac:dyDescent="0.25">
      <c r="A523" s="121" t="s">
        <v>667</v>
      </c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 t="s">
        <v>667</v>
      </c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</row>
    <row r="524" spans="1:22" x14ac:dyDescent="0.25">
      <c r="A524" s="125" t="s">
        <v>11</v>
      </c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 t="s">
        <v>11</v>
      </c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</row>
    <row r="525" spans="1:22" ht="33.75" customHeight="1" x14ac:dyDescent="0.25">
      <c r="A525" s="121" t="s">
        <v>668</v>
      </c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 t="s">
        <v>668</v>
      </c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</row>
    <row r="526" spans="1:22" hidden="1" x14ac:dyDescent="0.25">
      <c r="A526" s="224"/>
      <c r="B526" s="224"/>
      <c r="C526" s="224"/>
      <c r="D526" s="224"/>
      <c r="E526" s="23"/>
      <c r="F526" s="23"/>
      <c r="G526" s="23"/>
      <c r="H526" s="23"/>
      <c r="I526" s="23"/>
      <c r="J526" s="23"/>
      <c r="K526" s="23"/>
      <c r="L526" s="224"/>
      <c r="M526" s="224"/>
      <c r="N526" s="224"/>
      <c r="O526" s="224"/>
      <c r="P526" s="23"/>
      <c r="Q526" s="23"/>
      <c r="R526" s="23"/>
      <c r="S526" s="23"/>
      <c r="T526" s="23"/>
      <c r="U526" s="23"/>
      <c r="V526" s="23"/>
    </row>
    <row r="527" spans="1:22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x14ac:dyDescent="0.25">
      <c r="A528" s="95"/>
      <c r="B528" s="95"/>
      <c r="C528" s="95"/>
      <c r="D528" s="26"/>
      <c r="E528" s="95"/>
      <c r="F528" s="95"/>
      <c r="G528" s="95"/>
      <c r="H528" s="26"/>
      <c r="I528" s="95"/>
      <c r="J528" s="95"/>
      <c r="K528" s="95"/>
      <c r="L528" s="95"/>
      <c r="M528" s="95"/>
      <c r="N528" s="95"/>
      <c r="O528" s="26"/>
      <c r="P528" s="95"/>
      <c r="Q528" s="95"/>
      <c r="R528" s="95"/>
      <c r="S528" s="26"/>
      <c r="T528" s="95"/>
      <c r="U528" s="95"/>
      <c r="V528" s="95"/>
    </row>
    <row r="529" spans="1:22" x14ac:dyDescent="0.25">
      <c r="A529" s="200"/>
      <c r="B529" s="200"/>
      <c r="C529" s="200"/>
      <c r="D529" s="200"/>
      <c r="E529" s="9"/>
      <c r="F529" s="9"/>
      <c r="G529" s="9"/>
      <c r="H529" s="9"/>
      <c r="I529" s="9"/>
      <c r="J529" s="9"/>
      <c r="K529" s="9"/>
      <c r="L529" s="200"/>
      <c r="M529" s="200"/>
      <c r="N529" s="200"/>
      <c r="O529" s="200"/>
      <c r="P529" s="9"/>
      <c r="Q529" s="9"/>
      <c r="R529" s="9"/>
      <c r="S529" s="9"/>
      <c r="T529" s="9"/>
      <c r="U529" s="9"/>
      <c r="V529" s="9"/>
    </row>
    <row r="530" spans="1:22" x14ac:dyDescent="0.25">
      <c r="A530" s="125" t="s">
        <v>391</v>
      </c>
      <c r="B530" s="125"/>
      <c r="C530" s="125"/>
      <c r="D530" s="125"/>
      <c r="E530" s="125"/>
      <c r="F530" s="125"/>
      <c r="G530" s="14"/>
      <c r="H530" s="14"/>
      <c r="I530" s="15"/>
      <c r="J530" s="125" t="s">
        <v>38</v>
      </c>
      <c r="K530" s="125"/>
      <c r="L530" s="125" t="s">
        <v>391</v>
      </c>
      <c r="M530" s="125"/>
      <c r="N530" s="125"/>
      <c r="O530" s="125"/>
      <c r="P530" s="125"/>
      <c r="Q530" s="125"/>
      <c r="R530" s="14"/>
      <c r="S530" s="14"/>
      <c r="T530" s="15"/>
      <c r="U530" s="125" t="s">
        <v>38</v>
      </c>
      <c r="V530" s="125"/>
    </row>
    <row r="531" spans="1:22" ht="12.75" customHeight="1" x14ac:dyDescent="0.25">
      <c r="A531" s="6"/>
      <c r="G531" s="1"/>
      <c r="H531" s="103"/>
      <c r="I531" s="103"/>
      <c r="J531" s="103" t="s">
        <v>0</v>
      </c>
      <c r="K531" s="103"/>
      <c r="L531" s="9"/>
      <c r="R531" s="1"/>
      <c r="S531" s="103"/>
      <c r="T531" s="103"/>
      <c r="U531" s="103" t="s">
        <v>0</v>
      </c>
      <c r="V531" s="103"/>
    </row>
    <row r="532" spans="1:22" ht="12.75" customHeight="1" x14ac:dyDescent="0.25">
      <c r="H532" s="103"/>
      <c r="I532" s="103"/>
      <c r="J532" s="103" t="s">
        <v>632</v>
      </c>
      <c r="K532" s="103"/>
      <c r="L532" s="9"/>
      <c r="S532" s="103"/>
      <c r="T532" s="103"/>
      <c r="U532" s="103" t="s">
        <v>632</v>
      </c>
      <c r="V532" s="103"/>
    </row>
    <row r="533" spans="1:22" ht="17.25" customHeight="1" x14ac:dyDescent="0.25">
      <c r="G533" s="3"/>
      <c r="H533" s="104" t="s">
        <v>633</v>
      </c>
      <c r="I533" s="104"/>
      <c r="J533" s="104"/>
      <c r="K533" s="104"/>
      <c r="R533" s="3"/>
      <c r="S533" s="104" t="s">
        <v>633</v>
      </c>
      <c r="T533" s="104"/>
      <c r="U533" s="104"/>
      <c r="V533" s="104"/>
    </row>
    <row r="534" spans="1:22" ht="21.75" customHeight="1" x14ac:dyDescent="0.25">
      <c r="G534" s="3"/>
      <c r="H534" s="94" t="s">
        <v>1</v>
      </c>
      <c r="I534" s="94"/>
      <c r="J534" s="94"/>
      <c r="K534" s="94"/>
      <c r="R534" s="3"/>
      <c r="S534" s="94" t="s">
        <v>1</v>
      </c>
      <c r="T534" s="94"/>
      <c r="U534" s="94"/>
      <c r="V534" s="94"/>
    </row>
    <row r="535" spans="1:22" ht="19.5" customHeight="1" x14ac:dyDescent="0.25">
      <c r="G535" s="3"/>
      <c r="H535" s="94" t="s">
        <v>2</v>
      </c>
      <c r="I535" s="94"/>
      <c r="J535" s="94"/>
      <c r="K535" s="94"/>
      <c r="R535" s="3"/>
      <c r="S535" s="94" t="s">
        <v>2</v>
      </c>
      <c r="T535" s="94"/>
      <c r="U535" s="94"/>
      <c r="V535" s="94"/>
    </row>
    <row r="536" spans="1:22" ht="21" customHeight="1" x14ac:dyDescent="0.25">
      <c r="G536" s="3"/>
      <c r="H536" s="94" t="s">
        <v>3</v>
      </c>
      <c r="I536" s="94"/>
      <c r="J536" s="94"/>
      <c r="K536" s="94"/>
      <c r="R536" s="3"/>
      <c r="S536" s="94" t="s">
        <v>3</v>
      </c>
      <c r="T536" s="94"/>
      <c r="U536" s="94"/>
      <c r="V536" s="94"/>
    </row>
    <row r="537" spans="1:22" x14ac:dyDescent="0.25">
      <c r="H537" s="95" t="s">
        <v>36</v>
      </c>
      <c r="I537" s="95"/>
      <c r="J537" s="95"/>
      <c r="K537" s="95"/>
      <c r="S537" s="95" t="s">
        <v>36</v>
      </c>
      <c r="T537" s="95"/>
      <c r="U537" s="95"/>
      <c r="V537" s="95"/>
    </row>
    <row r="538" spans="1:22" ht="4.5" customHeight="1" x14ac:dyDescent="0.25"/>
    <row r="539" spans="1:22" x14ac:dyDescent="0.25">
      <c r="C539" s="98" t="s">
        <v>677</v>
      </c>
      <c r="D539" s="98"/>
      <c r="E539" s="98"/>
      <c r="F539" s="98"/>
      <c r="G539" s="98"/>
      <c r="H539" s="98"/>
      <c r="I539" s="98"/>
      <c r="N539" s="98" t="s">
        <v>781</v>
      </c>
      <c r="O539" s="98"/>
      <c r="P539" s="98"/>
      <c r="Q539" s="98"/>
      <c r="R539" s="98"/>
      <c r="S539" s="98"/>
      <c r="T539" s="98"/>
    </row>
    <row r="540" spans="1:22" ht="5.25" customHeight="1" x14ac:dyDescent="0.25"/>
    <row r="541" spans="1:22" x14ac:dyDescent="0.25">
      <c r="A541" s="66" t="s">
        <v>16</v>
      </c>
      <c r="B541" s="66"/>
      <c r="C541" s="66"/>
      <c r="D541" s="66"/>
      <c r="E541" s="98" t="s">
        <v>776</v>
      </c>
      <c r="F541" s="98"/>
      <c r="G541" s="98"/>
      <c r="H541" s="98"/>
      <c r="I541" s="98"/>
      <c r="J541" s="98"/>
      <c r="K541" s="98"/>
      <c r="L541" s="66" t="s">
        <v>16</v>
      </c>
      <c r="M541" s="66"/>
      <c r="N541" s="66"/>
      <c r="O541" s="66"/>
      <c r="P541" s="98" t="s">
        <v>776</v>
      </c>
      <c r="Q541" s="98"/>
      <c r="R541" s="98"/>
      <c r="S541" s="98"/>
      <c r="T541" s="98"/>
      <c r="U541" s="98"/>
      <c r="V541" s="98"/>
    </row>
    <row r="542" spans="1:22" ht="28.5" customHeight="1" x14ac:dyDescent="0.25">
      <c r="A542" s="99" t="s">
        <v>17</v>
      </c>
      <c r="B542" s="99"/>
      <c r="C542" s="99"/>
      <c r="D542" s="99"/>
      <c r="E542" s="100" t="s">
        <v>682</v>
      </c>
      <c r="F542" s="100"/>
      <c r="G542" s="100"/>
      <c r="H542" s="100"/>
      <c r="I542" s="100"/>
      <c r="J542" s="100"/>
      <c r="K542" s="100"/>
      <c r="L542" s="99" t="s">
        <v>17</v>
      </c>
      <c r="M542" s="99"/>
      <c r="N542" s="99"/>
      <c r="O542" s="99"/>
      <c r="P542" s="100" t="s">
        <v>682</v>
      </c>
      <c r="Q542" s="100"/>
      <c r="R542" s="100"/>
      <c r="S542" s="100"/>
      <c r="T542" s="100"/>
      <c r="U542" s="100"/>
      <c r="V542" s="100"/>
    </row>
    <row r="543" spans="1:22" x14ac:dyDescent="0.25">
      <c r="A543" s="66" t="s">
        <v>18</v>
      </c>
      <c r="B543" s="66"/>
      <c r="C543" s="66"/>
      <c r="D543" s="66"/>
      <c r="E543" s="67">
        <v>267</v>
      </c>
      <c r="F543" s="67"/>
      <c r="G543" s="67"/>
      <c r="H543" s="67"/>
      <c r="I543" s="67"/>
      <c r="J543" s="67"/>
      <c r="K543" s="67"/>
      <c r="L543" s="66" t="s">
        <v>18</v>
      </c>
      <c r="M543" s="66"/>
      <c r="N543" s="66"/>
      <c r="O543" s="66"/>
      <c r="P543" s="67">
        <v>267</v>
      </c>
      <c r="Q543" s="67"/>
      <c r="R543" s="67"/>
      <c r="S543" s="67"/>
      <c r="T543" s="67"/>
      <c r="U543" s="67"/>
      <c r="V543" s="67"/>
    </row>
    <row r="544" spans="1:22" x14ac:dyDescent="0.25">
      <c r="A544" s="66" t="s">
        <v>24</v>
      </c>
      <c r="B544" s="66"/>
      <c r="C544" s="66"/>
      <c r="D544" s="66"/>
      <c r="E544" s="67">
        <v>90</v>
      </c>
      <c r="F544" s="67"/>
      <c r="G544" s="67"/>
      <c r="H544" s="67"/>
      <c r="I544" s="67"/>
      <c r="J544" s="67"/>
      <c r="K544" s="67"/>
      <c r="L544" s="66" t="s">
        <v>24</v>
      </c>
      <c r="M544" s="66"/>
      <c r="N544" s="66"/>
      <c r="O544" s="66"/>
      <c r="P544" s="67">
        <v>100</v>
      </c>
      <c r="Q544" s="67"/>
      <c r="R544" s="67"/>
      <c r="S544" s="67"/>
      <c r="T544" s="67"/>
      <c r="U544" s="67"/>
      <c r="V544" s="67"/>
    </row>
    <row r="545" spans="1:22" x14ac:dyDescent="0.25">
      <c r="A545" s="110" t="s">
        <v>19</v>
      </c>
      <c r="B545" s="110"/>
      <c r="C545" s="110"/>
      <c r="D545" s="110"/>
      <c r="E545" s="110"/>
      <c r="F545" s="105" t="s">
        <v>20</v>
      </c>
      <c r="G545" s="105"/>
      <c r="H545" s="105"/>
      <c r="I545" s="105"/>
      <c r="J545" s="105"/>
      <c r="K545" s="105"/>
      <c r="L545" s="110" t="s">
        <v>19</v>
      </c>
      <c r="M545" s="110"/>
      <c r="N545" s="110"/>
      <c r="O545" s="110"/>
      <c r="P545" s="110"/>
      <c r="Q545" s="105" t="s">
        <v>20</v>
      </c>
      <c r="R545" s="105"/>
      <c r="S545" s="105"/>
      <c r="T545" s="105"/>
      <c r="U545" s="105"/>
      <c r="V545" s="105"/>
    </row>
    <row r="546" spans="1:22" x14ac:dyDescent="0.25">
      <c r="A546" s="110"/>
      <c r="B546" s="110"/>
      <c r="C546" s="110"/>
      <c r="D546" s="110"/>
      <c r="E546" s="110"/>
      <c r="F546" s="105" t="s">
        <v>21</v>
      </c>
      <c r="G546" s="105"/>
      <c r="H546" s="105"/>
      <c r="I546" s="105" t="s">
        <v>22</v>
      </c>
      <c r="J546" s="105"/>
      <c r="K546" s="105"/>
      <c r="L546" s="110"/>
      <c r="M546" s="110"/>
      <c r="N546" s="110"/>
      <c r="O546" s="110"/>
      <c r="P546" s="110"/>
      <c r="Q546" s="105" t="s">
        <v>21</v>
      </c>
      <c r="R546" s="105"/>
      <c r="S546" s="105"/>
      <c r="T546" s="105" t="s">
        <v>22</v>
      </c>
      <c r="U546" s="105"/>
      <c r="V546" s="105"/>
    </row>
    <row r="547" spans="1:22" x14ac:dyDescent="0.25">
      <c r="A547" s="109" t="s">
        <v>678</v>
      </c>
      <c r="B547" s="109"/>
      <c r="C547" s="109"/>
      <c r="D547" s="109"/>
      <c r="E547" s="109"/>
      <c r="F547" s="81">
        <v>59.072727272727271</v>
      </c>
      <c r="G547" s="83"/>
      <c r="H547" s="82"/>
      <c r="I547" s="81">
        <v>56.781818181818188</v>
      </c>
      <c r="J547" s="83"/>
      <c r="K547" s="82"/>
      <c r="L547" s="109" t="s">
        <v>678</v>
      </c>
      <c r="M547" s="109"/>
      <c r="N547" s="109"/>
      <c r="O547" s="109"/>
      <c r="P547" s="109"/>
      <c r="Q547" s="81">
        <f>F547*100/90</f>
        <v>65.63636363636364</v>
      </c>
      <c r="R547" s="83"/>
      <c r="S547" s="82"/>
      <c r="T547" s="81">
        <f>I547*100/90</f>
        <v>63.090909090909101</v>
      </c>
      <c r="U547" s="83"/>
      <c r="V547" s="82"/>
    </row>
    <row r="548" spans="1:22" x14ac:dyDescent="0.25">
      <c r="A548" s="109" t="s">
        <v>670</v>
      </c>
      <c r="B548" s="109"/>
      <c r="C548" s="109"/>
      <c r="D548" s="109"/>
      <c r="E548" s="109"/>
      <c r="F548" s="81">
        <v>29.536363636363635</v>
      </c>
      <c r="G548" s="83"/>
      <c r="H548" s="82"/>
      <c r="I548" s="81">
        <v>28.35</v>
      </c>
      <c r="J548" s="83"/>
      <c r="K548" s="82"/>
      <c r="L548" s="109" t="s">
        <v>670</v>
      </c>
      <c r="M548" s="109"/>
      <c r="N548" s="109"/>
      <c r="O548" s="109"/>
      <c r="P548" s="109"/>
      <c r="Q548" s="81">
        <f t="shared" ref="Q548:Q557" si="87">F548*100/90</f>
        <v>32.81818181818182</v>
      </c>
      <c r="R548" s="83"/>
      <c r="S548" s="82"/>
      <c r="T548" s="81">
        <f t="shared" ref="T548:T559" si="88">I548*100/90</f>
        <v>31.5</v>
      </c>
      <c r="U548" s="83"/>
      <c r="V548" s="82"/>
    </row>
    <row r="549" spans="1:22" x14ac:dyDescent="0.25">
      <c r="A549" s="109" t="s">
        <v>673</v>
      </c>
      <c r="B549" s="109"/>
      <c r="C549" s="109"/>
      <c r="D549" s="109"/>
      <c r="E549" s="109"/>
      <c r="F549" s="81">
        <v>29.536363636363635</v>
      </c>
      <c r="G549" s="83"/>
      <c r="H549" s="82"/>
      <c r="I549" s="81">
        <v>28.35</v>
      </c>
      <c r="J549" s="83"/>
      <c r="K549" s="82"/>
      <c r="L549" s="109" t="s">
        <v>673</v>
      </c>
      <c r="M549" s="109"/>
      <c r="N549" s="109"/>
      <c r="O549" s="109"/>
      <c r="P549" s="109"/>
      <c r="Q549" s="81">
        <f t="shared" si="87"/>
        <v>32.81818181818182</v>
      </c>
      <c r="R549" s="83"/>
      <c r="S549" s="82"/>
      <c r="T549" s="81">
        <f t="shared" si="88"/>
        <v>31.5</v>
      </c>
      <c r="U549" s="83"/>
      <c r="V549" s="82"/>
    </row>
    <row r="550" spans="1:22" x14ac:dyDescent="0.25">
      <c r="A550" s="109" t="s">
        <v>57</v>
      </c>
      <c r="B550" s="109"/>
      <c r="C550" s="109"/>
      <c r="D550" s="109"/>
      <c r="E550" s="109"/>
      <c r="F550" s="81">
        <v>9</v>
      </c>
      <c r="G550" s="83"/>
      <c r="H550" s="82"/>
      <c r="I550" s="81">
        <v>9</v>
      </c>
      <c r="J550" s="83"/>
      <c r="K550" s="82"/>
      <c r="L550" s="109" t="s">
        <v>57</v>
      </c>
      <c r="M550" s="109"/>
      <c r="N550" s="109"/>
      <c r="O550" s="109"/>
      <c r="P550" s="109"/>
      <c r="Q550" s="81">
        <f t="shared" si="87"/>
        <v>10</v>
      </c>
      <c r="R550" s="83"/>
      <c r="S550" s="82"/>
      <c r="T550" s="81">
        <f t="shared" si="88"/>
        <v>10</v>
      </c>
      <c r="U550" s="83"/>
      <c r="V550" s="82"/>
    </row>
    <row r="551" spans="1:22" x14ac:dyDescent="0.25">
      <c r="A551" s="109" t="s">
        <v>58</v>
      </c>
      <c r="B551" s="109"/>
      <c r="C551" s="109"/>
      <c r="D551" s="109"/>
      <c r="E551" s="109"/>
      <c r="F551" s="81">
        <v>7.65</v>
      </c>
      <c r="G551" s="83"/>
      <c r="H551" s="82"/>
      <c r="I551" s="81">
        <v>7.65</v>
      </c>
      <c r="J551" s="83"/>
      <c r="K551" s="82"/>
      <c r="L551" s="109" t="s">
        <v>58</v>
      </c>
      <c r="M551" s="109"/>
      <c r="N551" s="109"/>
      <c r="O551" s="109"/>
      <c r="P551" s="109"/>
      <c r="Q551" s="81">
        <f t="shared" si="87"/>
        <v>8.5</v>
      </c>
      <c r="R551" s="83"/>
      <c r="S551" s="82"/>
      <c r="T551" s="81">
        <f t="shared" si="88"/>
        <v>8.5</v>
      </c>
      <c r="U551" s="83"/>
      <c r="V551" s="82"/>
    </row>
    <row r="552" spans="1:22" x14ac:dyDescent="0.25">
      <c r="A552" s="109" t="s">
        <v>671</v>
      </c>
      <c r="B552" s="109"/>
      <c r="C552" s="109"/>
      <c r="D552" s="109"/>
      <c r="E552" s="109"/>
      <c r="F552" s="81"/>
      <c r="G552" s="83"/>
      <c r="H552" s="82"/>
      <c r="I552" s="81">
        <v>22.5</v>
      </c>
      <c r="J552" s="83"/>
      <c r="K552" s="82"/>
      <c r="L552" s="109" t="s">
        <v>671</v>
      </c>
      <c r="M552" s="109"/>
      <c r="N552" s="109"/>
      <c r="O552" s="109"/>
      <c r="P552" s="109"/>
      <c r="Q552" s="81"/>
      <c r="R552" s="83"/>
      <c r="S552" s="82"/>
      <c r="T552" s="81">
        <f t="shared" si="88"/>
        <v>25</v>
      </c>
      <c r="U552" s="83"/>
      <c r="V552" s="82"/>
    </row>
    <row r="553" spans="1:22" x14ac:dyDescent="0.25">
      <c r="A553" s="109" t="s">
        <v>69</v>
      </c>
      <c r="B553" s="109"/>
      <c r="C553" s="109"/>
      <c r="D553" s="109"/>
      <c r="E553" s="109"/>
      <c r="F553" s="81">
        <v>32.1</v>
      </c>
      <c r="G553" s="83"/>
      <c r="H553" s="82"/>
      <c r="I553" s="81">
        <v>27</v>
      </c>
      <c r="J553" s="83"/>
      <c r="K553" s="82"/>
      <c r="L553" s="109" t="s">
        <v>69</v>
      </c>
      <c r="M553" s="109"/>
      <c r="N553" s="109"/>
      <c r="O553" s="109"/>
      <c r="P553" s="109"/>
      <c r="Q553" s="81">
        <f t="shared" si="87"/>
        <v>35.666666666666664</v>
      </c>
      <c r="R553" s="83"/>
      <c r="S553" s="82"/>
      <c r="T553" s="81">
        <f t="shared" si="88"/>
        <v>30</v>
      </c>
      <c r="U553" s="83"/>
      <c r="V553" s="82"/>
    </row>
    <row r="554" spans="1:22" hidden="1" x14ac:dyDescent="0.25">
      <c r="A554" s="109"/>
      <c r="B554" s="109"/>
      <c r="C554" s="109"/>
      <c r="D554" s="109"/>
      <c r="E554" s="109"/>
      <c r="F554" s="81"/>
      <c r="G554" s="83"/>
      <c r="H554" s="82"/>
      <c r="I554" s="81"/>
      <c r="J554" s="83"/>
      <c r="K554" s="82"/>
      <c r="L554" s="109"/>
      <c r="M554" s="109"/>
      <c r="N554" s="109"/>
      <c r="O554" s="109"/>
      <c r="P554" s="109"/>
      <c r="Q554" s="81"/>
      <c r="R554" s="83"/>
      <c r="S554" s="82"/>
      <c r="T554" s="81"/>
      <c r="U554" s="83"/>
      <c r="V554" s="82"/>
    </row>
    <row r="555" spans="1:22" x14ac:dyDescent="0.25">
      <c r="A555" s="109" t="s">
        <v>50</v>
      </c>
      <c r="B555" s="109"/>
      <c r="C555" s="109"/>
      <c r="D555" s="109"/>
      <c r="E555" s="109"/>
      <c r="F555" s="81">
        <v>6.45</v>
      </c>
      <c r="G555" s="83"/>
      <c r="H555" s="82"/>
      <c r="I555" s="81">
        <v>6.45</v>
      </c>
      <c r="J555" s="83"/>
      <c r="K555" s="82"/>
      <c r="L555" s="109" t="s">
        <v>50</v>
      </c>
      <c r="M555" s="109"/>
      <c r="N555" s="109"/>
      <c r="O555" s="109"/>
      <c r="P555" s="109"/>
      <c r="Q555" s="81">
        <f t="shared" si="87"/>
        <v>7.166666666666667</v>
      </c>
      <c r="R555" s="83"/>
      <c r="S555" s="82"/>
      <c r="T555" s="81">
        <f t="shared" si="88"/>
        <v>7.166666666666667</v>
      </c>
      <c r="U555" s="83"/>
      <c r="V555" s="82"/>
    </row>
    <row r="556" spans="1:22" x14ac:dyDescent="0.25">
      <c r="A556" s="109" t="s">
        <v>56</v>
      </c>
      <c r="B556" s="109"/>
      <c r="C556" s="109"/>
      <c r="D556" s="109"/>
      <c r="E556" s="109"/>
      <c r="F556" s="81"/>
      <c r="G556" s="83"/>
      <c r="H556" s="82"/>
      <c r="I556" s="81">
        <v>106.65</v>
      </c>
      <c r="J556" s="83"/>
      <c r="K556" s="82"/>
      <c r="L556" s="109" t="s">
        <v>56</v>
      </c>
      <c r="M556" s="109"/>
      <c r="N556" s="109"/>
      <c r="O556" s="109"/>
      <c r="P556" s="109"/>
      <c r="Q556" s="81"/>
      <c r="R556" s="83"/>
      <c r="S556" s="82"/>
      <c r="T556" s="81">
        <f t="shared" si="88"/>
        <v>118.5</v>
      </c>
      <c r="U556" s="83"/>
      <c r="V556" s="82"/>
    </row>
    <row r="557" spans="1:22" ht="15" customHeight="1" x14ac:dyDescent="0.25">
      <c r="A557" s="85" t="s">
        <v>788</v>
      </c>
      <c r="B557" s="86"/>
      <c r="C557" s="86"/>
      <c r="D557" s="86"/>
      <c r="E557" s="87"/>
      <c r="F557" s="81">
        <v>6.75</v>
      </c>
      <c r="G557" s="83"/>
      <c r="H557" s="82"/>
      <c r="I557" s="81">
        <v>6.75</v>
      </c>
      <c r="J557" s="83"/>
      <c r="K557" s="82"/>
      <c r="L557" s="85" t="s">
        <v>788</v>
      </c>
      <c r="M557" s="86"/>
      <c r="N557" s="86"/>
      <c r="O557" s="86"/>
      <c r="P557" s="87"/>
      <c r="Q557" s="81">
        <f t="shared" si="87"/>
        <v>7.5</v>
      </c>
      <c r="R557" s="83"/>
      <c r="S557" s="82"/>
      <c r="T557" s="81">
        <f t="shared" si="88"/>
        <v>7.5</v>
      </c>
      <c r="U557" s="83"/>
      <c r="V557" s="82"/>
    </row>
    <row r="558" spans="1:22" ht="15" customHeight="1" x14ac:dyDescent="0.25">
      <c r="A558" s="109" t="s">
        <v>672</v>
      </c>
      <c r="B558" s="109"/>
      <c r="C558" s="109"/>
      <c r="D558" s="109"/>
      <c r="E558" s="109"/>
      <c r="F558" s="81"/>
      <c r="G558" s="83"/>
      <c r="H558" s="82"/>
      <c r="I558" s="81">
        <v>90</v>
      </c>
      <c r="J558" s="83"/>
      <c r="K558" s="82"/>
      <c r="L558" s="109" t="s">
        <v>672</v>
      </c>
      <c r="M558" s="109"/>
      <c r="N558" s="109"/>
      <c r="O558" s="109"/>
      <c r="P558" s="109"/>
      <c r="Q558" s="81"/>
      <c r="R558" s="83"/>
      <c r="S558" s="82"/>
      <c r="T558" s="81">
        <f t="shared" si="88"/>
        <v>100</v>
      </c>
      <c r="U558" s="83"/>
      <c r="V558" s="82"/>
    </row>
    <row r="559" spans="1:22" ht="15" customHeight="1" x14ac:dyDescent="0.25">
      <c r="A559" s="109" t="s">
        <v>25</v>
      </c>
      <c r="B559" s="109"/>
      <c r="C559" s="109"/>
      <c r="D559" s="109"/>
      <c r="E559" s="109"/>
      <c r="F559" s="81"/>
      <c r="G559" s="83"/>
      <c r="H559" s="82"/>
      <c r="I559" s="81">
        <v>90</v>
      </c>
      <c r="J559" s="83"/>
      <c r="K559" s="82"/>
      <c r="L559" s="109" t="s">
        <v>25</v>
      </c>
      <c r="M559" s="109"/>
      <c r="N559" s="109"/>
      <c r="O559" s="109"/>
      <c r="P559" s="109"/>
      <c r="Q559" s="81"/>
      <c r="R559" s="83"/>
      <c r="S559" s="82"/>
      <c r="T559" s="81">
        <f t="shared" si="88"/>
        <v>100</v>
      </c>
      <c r="U559" s="83"/>
      <c r="V559" s="82"/>
    </row>
    <row r="560" spans="1:22" x14ac:dyDescent="0.25">
      <c r="A560" s="68" t="s">
        <v>31</v>
      </c>
      <c r="B560" s="68"/>
      <c r="C560" s="68"/>
      <c r="D560" s="68"/>
      <c r="E560" s="68"/>
      <c r="F560" s="68"/>
      <c r="G560" s="68"/>
      <c r="H560" s="68"/>
      <c r="I560" s="84"/>
      <c r="J560" s="84"/>
      <c r="K560" s="84"/>
      <c r="L560" s="68" t="s">
        <v>31</v>
      </c>
      <c r="M560" s="68"/>
      <c r="N560" s="68"/>
      <c r="O560" s="68"/>
      <c r="P560" s="68"/>
      <c r="Q560" s="68"/>
      <c r="R560" s="68"/>
      <c r="S560" s="68"/>
      <c r="T560" s="84"/>
      <c r="U560" s="84"/>
      <c r="V560" s="84"/>
    </row>
    <row r="561" spans="1:22" ht="15" customHeight="1" x14ac:dyDescent="0.25">
      <c r="A561" s="105" t="s">
        <v>26</v>
      </c>
      <c r="B561" s="105"/>
      <c r="C561" s="105"/>
      <c r="D561" s="105"/>
      <c r="E561" s="105"/>
      <c r="F561" s="105"/>
      <c r="G561" s="106" t="s">
        <v>30</v>
      </c>
      <c r="H561" s="106"/>
      <c r="I561" s="75" t="s">
        <v>9</v>
      </c>
      <c r="J561" s="76"/>
      <c r="K561" s="77"/>
      <c r="L561" s="105" t="s">
        <v>26</v>
      </c>
      <c r="M561" s="105"/>
      <c r="N561" s="105"/>
      <c r="O561" s="105"/>
      <c r="P561" s="105"/>
      <c r="Q561" s="105"/>
      <c r="R561" s="106" t="s">
        <v>30</v>
      </c>
      <c r="S561" s="106"/>
      <c r="T561" s="75" t="s">
        <v>9</v>
      </c>
      <c r="U561" s="76"/>
      <c r="V561" s="77"/>
    </row>
    <row r="562" spans="1:22" x14ac:dyDescent="0.25">
      <c r="A562" s="105" t="s">
        <v>27</v>
      </c>
      <c r="B562" s="105"/>
      <c r="C562" s="105" t="s">
        <v>28</v>
      </c>
      <c r="D562" s="105"/>
      <c r="E562" s="105" t="s">
        <v>29</v>
      </c>
      <c r="F562" s="105"/>
      <c r="G562" s="106"/>
      <c r="H562" s="106"/>
      <c r="I562" s="78"/>
      <c r="J562" s="79"/>
      <c r="K562" s="80"/>
      <c r="L562" s="105" t="s">
        <v>27</v>
      </c>
      <c r="M562" s="105"/>
      <c r="N562" s="105" t="s">
        <v>28</v>
      </c>
      <c r="O562" s="105"/>
      <c r="P562" s="105" t="s">
        <v>29</v>
      </c>
      <c r="Q562" s="105"/>
      <c r="R562" s="106"/>
      <c r="S562" s="106"/>
      <c r="T562" s="78"/>
      <c r="U562" s="79"/>
      <c r="V562" s="80"/>
    </row>
    <row r="563" spans="1:22" x14ac:dyDescent="0.25">
      <c r="A563" s="107">
        <v>8.1999999999999993</v>
      </c>
      <c r="B563" s="107"/>
      <c r="C563" s="107">
        <v>9</v>
      </c>
      <c r="D563" s="107"/>
      <c r="E563" s="107">
        <v>9</v>
      </c>
      <c r="F563" s="107"/>
      <c r="G563" s="107">
        <v>108.7</v>
      </c>
      <c r="H563" s="107"/>
      <c r="I563" s="107">
        <v>4.4999999999999998E-2</v>
      </c>
      <c r="J563" s="81"/>
      <c r="K563" s="5"/>
      <c r="L563" s="107">
        <f>A563*100/90</f>
        <v>9.1111111111111107</v>
      </c>
      <c r="M563" s="107"/>
      <c r="N563" s="107">
        <f t="shared" ref="N563" si="89">C563*100/90</f>
        <v>10</v>
      </c>
      <c r="O563" s="107"/>
      <c r="P563" s="107">
        <f t="shared" ref="P563" si="90">E563*100/90</f>
        <v>10</v>
      </c>
      <c r="Q563" s="107"/>
      <c r="R563" s="107">
        <f t="shared" ref="R563" si="91">G563*100/90</f>
        <v>120.77777777777777</v>
      </c>
      <c r="S563" s="107"/>
      <c r="T563" s="107">
        <f t="shared" ref="T563" si="92">I563*100/90</f>
        <v>0.05</v>
      </c>
      <c r="U563" s="81"/>
      <c r="V563" s="5"/>
    </row>
    <row r="564" spans="1:22" x14ac:dyDescent="0.25">
      <c r="A564" s="84" t="s">
        <v>32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 t="s">
        <v>32</v>
      </c>
      <c r="M564" s="84"/>
      <c r="N564" s="84"/>
      <c r="O564" s="84"/>
      <c r="P564" s="84"/>
      <c r="Q564" s="84"/>
      <c r="R564" s="84"/>
      <c r="S564" s="84"/>
      <c r="T564" s="84"/>
      <c r="U564" s="84"/>
      <c r="V564" s="84"/>
    </row>
    <row r="565" spans="1:22" ht="87.75" customHeight="1" x14ac:dyDescent="0.25">
      <c r="A565" s="300" t="s">
        <v>674</v>
      </c>
      <c r="B565" s="300"/>
      <c r="C565" s="300"/>
      <c r="D565" s="300"/>
      <c r="E565" s="300"/>
      <c r="F565" s="300"/>
      <c r="G565" s="300"/>
      <c r="H565" s="300"/>
      <c r="I565" s="300"/>
      <c r="J565" s="300"/>
      <c r="K565" s="300"/>
      <c r="L565" s="300" t="s">
        <v>674</v>
      </c>
      <c r="M565" s="300"/>
      <c r="N565" s="300"/>
      <c r="O565" s="300"/>
      <c r="P565" s="300"/>
      <c r="Q565" s="300"/>
      <c r="R565" s="300"/>
      <c r="S565" s="300"/>
      <c r="T565" s="300"/>
      <c r="U565" s="300"/>
      <c r="V565" s="300"/>
    </row>
    <row r="566" spans="1:22" x14ac:dyDescent="0.25">
      <c r="A566" s="67" t="s">
        <v>10</v>
      </c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 t="s">
        <v>10</v>
      </c>
      <c r="M566" s="67"/>
      <c r="N566" s="67"/>
      <c r="O566" s="67"/>
      <c r="P566" s="67"/>
      <c r="Q566" s="67"/>
      <c r="R566" s="67"/>
      <c r="S566" s="67"/>
      <c r="T566" s="67"/>
      <c r="U566" s="67"/>
      <c r="V566" s="67"/>
    </row>
    <row r="567" spans="1:22" ht="24" customHeight="1" x14ac:dyDescent="0.25">
      <c r="A567" s="63" t="s">
        <v>675</v>
      </c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 t="s">
        <v>675</v>
      </c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x14ac:dyDescent="0.25">
      <c r="A568" s="67" t="s">
        <v>11</v>
      </c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 t="s">
        <v>11</v>
      </c>
      <c r="M568" s="67"/>
      <c r="N568" s="67"/>
      <c r="O568" s="67"/>
      <c r="P568" s="67"/>
      <c r="Q568" s="67"/>
      <c r="R568" s="67"/>
      <c r="S568" s="67"/>
      <c r="T568" s="67"/>
      <c r="U568" s="67"/>
      <c r="V568" s="67"/>
    </row>
    <row r="569" spans="1:22" ht="30.75" customHeight="1" x14ac:dyDescent="0.25">
      <c r="A569" s="63" t="s">
        <v>676</v>
      </c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 t="s">
        <v>676</v>
      </c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x14ac:dyDescent="0.25">
      <c r="A570" s="64"/>
      <c r="B570" s="64"/>
      <c r="C570" s="64"/>
      <c r="D570" s="64"/>
      <c r="E570" s="7"/>
      <c r="F570" s="7"/>
      <c r="G570" s="7"/>
      <c r="H570" s="7"/>
      <c r="I570" s="7"/>
      <c r="J570" s="7"/>
      <c r="K570" s="7"/>
      <c r="L570" s="66"/>
      <c r="M570" s="66"/>
      <c r="N570" s="66"/>
      <c r="O570" s="66"/>
    </row>
    <row r="571" spans="1:22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x14ac:dyDescent="0.25">
      <c r="A572" s="65"/>
      <c r="B572" s="65"/>
      <c r="C572" s="65"/>
      <c r="D572" s="8"/>
      <c r="E572" s="65"/>
      <c r="F572" s="65"/>
      <c r="G572" s="65"/>
      <c r="H572" s="8"/>
      <c r="I572" s="65"/>
      <c r="J572" s="65"/>
      <c r="K572" s="65"/>
      <c r="L572" s="65"/>
      <c r="M572" s="65"/>
      <c r="N572" s="65"/>
      <c r="O572" s="8"/>
      <c r="P572" s="65"/>
      <c r="Q572" s="65"/>
      <c r="R572" s="65"/>
      <c r="S572" s="8"/>
      <c r="T572" s="65"/>
      <c r="U572" s="65"/>
      <c r="V572" s="65"/>
    </row>
    <row r="573" spans="1:22" x14ac:dyDescent="0.25">
      <c r="A573" s="64"/>
      <c r="B573" s="64"/>
      <c r="C573" s="64"/>
      <c r="D573" s="64"/>
      <c r="E573" s="7"/>
      <c r="F573" s="7"/>
      <c r="G573" s="7"/>
      <c r="H573" s="7"/>
      <c r="I573" s="7"/>
      <c r="J573" s="7"/>
      <c r="K573" s="7"/>
      <c r="L573" s="66"/>
      <c r="M573" s="66"/>
      <c r="N573" s="66"/>
      <c r="O573" s="66"/>
    </row>
    <row r="574" spans="1:22" x14ac:dyDescent="0.25">
      <c r="A574" s="125" t="s">
        <v>391</v>
      </c>
      <c r="B574" s="125"/>
      <c r="C574" s="125"/>
      <c r="D574" s="125"/>
      <c r="E574" s="125"/>
      <c r="F574" s="125"/>
      <c r="G574" s="14"/>
      <c r="H574" s="14"/>
      <c r="I574" s="15"/>
      <c r="J574" s="125" t="s">
        <v>38</v>
      </c>
      <c r="K574" s="125"/>
      <c r="L574" s="125" t="s">
        <v>391</v>
      </c>
      <c r="M574" s="125"/>
      <c r="N574" s="125"/>
      <c r="O574" s="125"/>
      <c r="P574" s="125"/>
      <c r="Q574" s="125"/>
      <c r="R574" s="14"/>
      <c r="S574" s="14"/>
      <c r="T574" s="15"/>
      <c r="U574" s="125" t="s">
        <v>38</v>
      </c>
      <c r="V574" s="125"/>
    </row>
    <row r="575" spans="1:22" x14ac:dyDescent="0.25">
      <c r="A575" s="31"/>
      <c r="B575" s="9"/>
      <c r="C575" s="9"/>
      <c r="D575" s="9"/>
      <c r="E575" s="9"/>
      <c r="F575" s="9"/>
      <c r="G575" s="11"/>
      <c r="H575" s="103"/>
      <c r="I575" s="103"/>
      <c r="J575" s="103" t="s">
        <v>0</v>
      </c>
      <c r="K575" s="103"/>
      <c r="L575" s="22"/>
      <c r="M575" s="9"/>
      <c r="N575" s="9"/>
      <c r="O575" s="9"/>
      <c r="P575" s="9"/>
      <c r="Q575" s="9"/>
      <c r="R575" s="11"/>
      <c r="S575" s="103"/>
      <c r="T575" s="103"/>
      <c r="U575" s="103" t="s">
        <v>0</v>
      </c>
      <c r="V575" s="103"/>
    </row>
    <row r="576" spans="1:22" s="9" customFormat="1" x14ac:dyDescent="0.25">
      <c r="H576" s="103"/>
      <c r="I576" s="103"/>
      <c r="J576" s="103" t="s">
        <v>632</v>
      </c>
      <c r="K576" s="103"/>
      <c r="S576" s="103"/>
      <c r="T576" s="103"/>
      <c r="U576" s="103" t="s">
        <v>632</v>
      </c>
      <c r="V576" s="103"/>
    </row>
    <row r="577" spans="1:22" s="9" customFormat="1" ht="12.75" customHeight="1" x14ac:dyDescent="0.25">
      <c r="G577" s="12"/>
      <c r="H577" s="104" t="s">
        <v>633</v>
      </c>
      <c r="I577" s="104"/>
      <c r="J577" s="104"/>
      <c r="K577" s="104"/>
      <c r="R577" s="12"/>
      <c r="S577" s="104" t="s">
        <v>633</v>
      </c>
      <c r="T577" s="104"/>
      <c r="U577" s="104"/>
      <c r="V577" s="104"/>
    </row>
    <row r="578" spans="1:22" s="9" customFormat="1" ht="18.75" customHeight="1" x14ac:dyDescent="0.25">
      <c r="G578" s="12"/>
      <c r="H578" s="94" t="s">
        <v>1</v>
      </c>
      <c r="I578" s="94"/>
      <c r="J578" s="94"/>
      <c r="K578" s="94"/>
      <c r="R578" s="12"/>
      <c r="S578" s="94" t="s">
        <v>1</v>
      </c>
      <c r="T578" s="94"/>
      <c r="U578" s="94"/>
      <c r="V578" s="94"/>
    </row>
    <row r="579" spans="1:22" s="9" customFormat="1" ht="18.75" customHeight="1" x14ac:dyDescent="0.25">
      <c r="G579" s="12"/>
      <c r="H579" s="94" t="s">
        <v>2</v>
      </c>
      <c r="I579" s="94"/>
      <c r="J579" s="94"/>
      <c r="K579" s="94"/>
      <c r="R579" s="12"/>
      <c r="S579" s="94" t="s">
        <v>2</v>
      </c>
      <c r="T579" s="94"/>
      <c r="U579" s="94"/>
      <c r="V579" s="94"/>
    </row>
    <row r="580" spans="1:22" s="9" customFormat="1" ht="21" customHeight="1" x14ac:dyDescent="0.25">
      <c r="G580" s="12"/>
      <c r="H580" s="94" t="s">
        <v>3</v>
      </c>
      <c r="I580" s="94"/>
      <c r="J580" s="94"/>
      <c r="K580" s="94"/>
      <c r="R580" s="12"/>
      <c r="S580" s="94" t="s">
        <v>3</v>
      </c>
      <c r="T580" s="94"/>
      <c r="U580" s="94"/>
      <c r="V580" s="94"/>
    </row>
    <row r="581" spans="1:22" s="9" customFormat="1" ht="10.5" customHeight="1" x14ac:dyDescent="0.25">
      <c r="H581" s="95" t="s">
        <v>36</v>
      </c>
      <c r="I581" s="95"/>
      <c r="J581" s="95"/>
      <c r="K581" s="95"/>
      <c r="S581" s="95" t="s">
        <v>36</v>
      </c>
      <c r="T581" s="95"/>
      <c r="U581" s="95"/>
      <c r="V581" s="95"/>
    </row>
    <row r="582" spans="1:22" s="9" customFormat="1" ht="5.25" customHeight="1" x14ac:dyDescent="0.25"/>
    <row r="583" spans="1:22" s="9" customFormat="1" x14ac:dyDescent="0.25">
      <c r="C583" s="201" t="s">
        <v>679</v>
      </c>
      <c r="D583" s="201"/>
      <c r="E583" s="201"/>
      <c r="F583" s="201"/>
      <c r="G583" s="201"/>
      <c r="H583" s="201"/>
      <c r="I583" s="201"/>
      <c r="N583" s="201" t="s">
        <v>681</v>
      </c>
      <c r="O583" s="201"/>
      <c r="P583" s="201"/>
      <c r="Q583" s="201"/>
      <c r="R583" s="201"/>
      <c r="S583" s="201"/>
      <c r="T583" s="201"/>
    </row>
    <row r="584" spans="1:22" s="9" customFormat="1" ht="5.25" customHeight="1" x14ac:dyDescent="0.25"/>
    <row r="585" spans="1:22" s="9" customFormat="1" x14ac:dyDescent="0.25">
      <c r="A585" s="200" t="s">
        <v>16</v>
      </c>
      <c r="B585" s="200"/>
      <c r="C585" s="200"/>
      <c r="D585" s="200"/>
      <c r="E585" s="201" t="s">
        <v>680</v>
      </c>
      <c r="F585" s="201"/>
      <c r="G585" s="201"/>
      <c r="H585" s="201"/>
      <c r="I585" s="201"/>
      <c r="J585" s="201"/>
      <c r="K585" s="201"/>
      <c r="L585" s="200" t="s">
        <v>16</v>
      </c>
      <c r="M585" s="200"/>
      <c r="N585" s="200"/>
      <c r="O585" s="200"/>
      <c r="P585" s="201" t="s">
        <v>680</v>
      </c>
      <c r="Q585" s="201"/>
      <c r="R585" s="201"/>
      <c r="S585" s="201"/>
      <c r="T585" s="201"/>
      <c r="U585" s="201"/>
      <c r="V585" s="201"/>
    </row>
    <row r="586" spans="1:22" s="9" customFormat="1" ht="31.5" customHeight="1" x14ac:dyDescent="0.25">
      <c r="A586" s="122" t="s">
        <v>17</v>
      </c>
      <c r="B586" s="122"/>
      <c r="C586" s="122"/>
      <c r="D586" s="122"/>
      <c r="E586" s="202" t="s">
        <v>683</v>
      </c>
      <c r="F586" s="202"/>
      <c r="G586" s="202"/>
      <c r="H586" s="202"/>
      <c r="I586" s="202"/>
      <c r="J586" s="202"/>
      <c r="K586" s="202"/>
      <c r="L586" s="122" t="s">
        <v>17</v>
      </c>
      <c r="M586" s="122"/>
      <c r="N586" s="122"/>
      <c r="O586" s="122"/>
      <c r="P586" s="202" t="s">
        <v>683</v>
      </c>
      <c r="Q586" s="202"/>
      <c r="R586" s="202"/>
      <c r="S586" s="202"/>
      <c r="T586" s="202"/>
      <c r="U586" s="202"/>
      <c r="V586" s="202"/>
    </row>
    <row r="587" spans="1:22" s="9" customFormat="1" x14ac:dyDescent="0.25">
      <c r="A587" s="200" t="s">
        <v>18</v>
      </c>
      <c r="B587" s="200"/>
      <c r="C587" s="200"/>
      <c r="D587" s="200"/>
      <c r="E587" s="125">
        <v>224</v>
      </c>
      <c r="F587" s="125"/>
      <c r="G587" s="125"/>
      <c r="H587" s="125"/>
      <c r="I587" s="125"/>
      <c r="J587" s="125"/>
      <c r="K587" s="125"/>
      <c r="L587" s="200" t="s">
        <v>18</v>
      </c>
      <c r="M587" s="200"/>
      <c r="N587" s="200"/>
      <c r="O587" s="200"/>
      <c r="P587" s="125">
        <v>224</v>
      </c>
      <c r="Q587" s="125"/>
      <c r="R587" s="125"/>
      <c r="S587" s="125"/>
      <c r="T587" s="125"/>
      <c r="U587" s="125"/>
      <c r="V587" s="125"/>
    </row>
    <row r="588" spans="1:22" s="9" customFormat="1" x14ac:dyDescent="0.25">
      <c r="A588" s="200" t="s">
        <v>24</v>
      </c>
      <c r="B588" s="200"/>
      <c r="C588" s="200"/>
      <c r="D588" s="200"/>
      <c r="E588" s="125" t="s">
        <v>684</v>
      </c>
      <c r="F588" s="125"/>
      <c r="G588" s="125"/>
      <c r="H588" s="125"/>
      <c r="I588" s="125"/>
      <c r="J588" s="125"/>
      <c r="K588" s="125"/>
      <c r="L588" s="200" t="s">
        <v>24</v>
      </c>
      <c r="M588" s="200"/>
      <c r="N588" s="200"/>
      <c r="O588" s="200"/>
      <c r="P588" s="125" t="s">
        <v>685</v>
      </c>
      <c r="Q588" s="125"/>
      <c r="R588" s="125"/>
      <c r="S588" s="125"/>
      <c r="T588" s="125"/>
      <c r="U588" s="125"/>
      <c r="V588" s="125"/>
    </row>
    <row r="589" spans="1:22" s="9" customFormat="1" x14ac:dyDescent="0.25">
      <c r="A589" s="207" t="s">
        <v>19</v>
      </c>
      <c r="B589" s="207"/>
      <c r="C589" s="207"/>
      <c r="D589" s="207"/>
      <c r="E589" s="207"/>
      <c r="F589" s="208" t="s">
        <v>20</v>
      </c>
      <c r="G589" s="208"/>
      <c r="H589" s="208"/>
      <c r="I589" s="208"/>
      <c r="J589" s="208"/>
      <c r="K589" s="208"/>
      <c r="L589" s="207" t="s">
        <v>19</v>
      </c>
      <c r="M589" s="207"/>
      <c r="N589" s="207"/>
      <c r="O589" s="207"/>
      <c r="P589" s="207"/>
      <c r="Q589" s="208" t="s">
        <v>20</v>
      </c>
      <c r="R589" s="208"/>
      <c r="S589" s="208"/>
      <c r="T589" s="208"/>
      <c r="U589" s="208"/>
      <c r="V589" s="208"/>
    </row>
    <row r="590" spans="1:22" s="9" customFormat="1" x14ac:dyDescent="0.25">
      <c r="A590" s="207"/>
      <c r="B590" s="207"/>
      <c r="C590" s="207"/>
      <c r="D590" s="207"/>
      <c r="E590" s="207"/>
      <c r="F590" s="208" t="s">
        <v>21</v>
      </c>
      <c r="G590" s="208"/>
      <c r="H590" s="208"/>
      <c r="I590" s="208" t="s">
        <v>22</v>
      </c>
      <c r="J590" s="208"/>
      <c r="K590" s="208"/>
      <c r="L590" s="207"/>
      <c r="M590" s="207"/>
      <c r="N590" s="207"/>
      <c r="O590" s="207"/>
      <c r="P590" s="207"/>
      <c r="Q590" s="208" t="s">
        <v>21</v>
      </c>
      <c r="R590" s="208"/>
      <c r="S590" s="208"/>
      <c r="T590" s="208" t="s">
        <v>22</v>
      </c>
      <c r="U590" s="208"/>
      <c r="V590" s="208"/>
    </row>
    <row r="591" spans="1:22" s="9" customFormat="1" x14ac:dyDescent="0.25">
      <c r="A591" s="205" t="s">
        <v>794</v>
      </c>
      <c r="B591" s="205"/>
      <c r="C591" s="205"/>
      <c r="D591" s="205"/>
      <c r="E591" s="205"/>
      <c r="F591" s="111">
        <v>95.5</v>
      </c>
      <c r="G591" s="113"/>
      <c r="H591" s="112"/>
      <c r="I591" s="111">
        <v>62.1</v>
      </c>
      <c r="J591" s="113"/>
      <c r="K591" s="112"/>
      <c r="L591" s="205" t="s">
        <v>794</v>
      </c>
      <c r="M591" s="205"/>
      <c r="N591" s="205"/>
      <c r="O591" s="205"/>
      <c r="P591" s="205"/>
      <c r="Q591" s="111">
        <f>F591*60/50</f>
        <v>114.6</v>
      </c>
      <c r="R591" s="113"/>
      <c r="S591" s="112"/>
      <c r="T591" s="111">
        <f>I591*60/50</f>
        <v>74.52</v>
      </c>
      <c r="U591" s="113"/>
      <c r="V591" s="112"/>
    </row>
    <row r="592" spans="1:22" s="9" customFormat="1" x14ac:dyDescent="0.25">
      <c r="A592" s="205" t="s">
        <v>793</v>
      </c>
      <c r="B592" s="205"/>
      <c r="C592" s="205"/>
      <c r="D592" s="205"/>
      <c r="E592" s="205"/>
      <c r="F592" s="111">
        <v>73.099999999999994</v>
      </c>
      <c r="G592" s="113"/>
      <c r="H592" s="112"/>
      <c r="I592" s="111">
        <v>62.1</v>
      </c>
      <c r="J592" s="113"/>
      <c r="K592" s="112"/>
      <c r="L592" s="205" t="s">
        <v>793</v>
      </c>
      <c r="M592" s="205"/>
      <c r="N592" s="205"/>
      <c r="O592" s="205"/>
      <c r="P592" s="205"/>
      <c r="Q592" s="111">
        <f t="shared" ref="Q592:Q597" si="93">F592*60/50</f>
        <v>87.72</v>
      </c>
      <c r="R592" s="113"/>
      <c r="S592" s="112"/>
      <c r="T592" s="111">
        <f t="shared" ref="T592:T598" si="94">I592*60/50</f>
        <v>74.52</v>
      </c>
      <c r="U592" s="113"/>
      <c r="V592" s="112"/>
    </row>
    <row r="593" spans="1:22" s="9" customFormat="1" x14ac:dyDescent="0.25">
      <c r="A593" s="301" t="s">
        <v>68</v>
      </c>
      <c r="B593" s="301"/>
      <c r="C593" s="301"/>
      <c r="D593" s="301"/>
      <c r="E593" s="301"/>
      <c r="F593" s="111">
        <v>22.5</v>
      </c>
      <c r="G593" s="113"/>
      <c r="H593" s="112"/>
      <c r="I593" s="111">
        <v>18</v>
      </c>
      <c r="J593" s="113"/>
      <c r="K593" s="112"/>
      <c r="L593" s="301" t="s">
        <v>68</v>
      </c>
      <c r="M593" s="301"/>
      <c r="N593" s="301"/>
      <c r="O593" s="301"/>
      <c r="P593" s="301"/>
      <c r="Q593" s="111">
        <f t="shared" si="93"/>
        <v>27</v>
      </c>
      <c r="R593" s="113"/>
      <c r="S593" s="112"/>
      <c r="T593" s="111">
        <f t="shared" si="94"/>
        <v>21.6</v>
      </c>
      <c r="U593" s="113"/>
      <c r="V593" s="112"/>
    </row>
    <row r="594" spans="1:22" s="9" customFormat="1" x14ac:dyDescent="0.25">
      <c r="A594" s="247" t="s">
        <v>69</v>
      </c>
      <c r="B594" s="248"/>
      <c r="C594" s="248"/>
      <c r="D594" s="248"/>
      <c r="E594" s="249"/>
      <c r="F594" s="111">
        <v>15.2</v>
      </c>
      <c r="G594" s="113"/>
      <c r="H594" s="112"/>
      <c r="I594" s="111">
        <v>12.8</v>
      </c>
      <c r="J594" s="113"/>
      <c r="K594" s="112"/>
      <c r="L594" s="247" t="s">
        <v>69</v>
      </c>
      <c r="M594" s="248"/>
      <c r="N594" s="248"/>
      <c r="O594" s="248"/>
      <c r="P594" s="249"/>
      <c r="Q594" s="111">
        <f t="shared" si="93"/>
        <v>18.239999999999998</v>
      </c>
      <c r="R594" s="113"/>
      <c r="S594" s="112"/>
      <c r="T594" s="111">
        <f t="shared" si="94"/>
        <v>15.36</v>
      </c>
      <c r="U594" s="113"/>
      <c r="V594" s="112"/>
    </row>
    <row r="595" spans="1:22" s="9" customFormat="1" x14ac:dyDescent="0.25">
      <c r="A595" s="247" t="s">
        <v>387</v>
      </c>
      <c r="B595" s="248"/>
      <c r="C595" s="248"/>
      <c r="D595" s="248"/>
      <c r="E595" s="249"/>
      <c r="F595" s="111">
        <v>2</v>
      </c>
      <c r="G595" s="113"/>
      <c r="H595" s="112"/>
      <c r="I595" s="111">
        <v>2</v>
      </c>
      <c r="J595" s="113"/>
      <c r="K595" s="112"/>
      <c r="L595" s="247" t="s">
        <v>387</v>
      </c>
      <c r="M595" s="248"/>
      <c r="N595" s="248"/>
      <c r="O595" s="248"/>
      <c r="P595" s="249"/>
      <c r="Q595" s="111">
        <f t="shared" si="93"/>
        <v>2.4</v>
      </c>
      <c r="R595" s="113"/>
      <c r="S595" s="112"/>
      <c r="T595" s="111">
        <f t="shared" si="94"/>
        <v>2.4</v>
      </c>
      <c r="U595" s="113"/>
      <c r="V595" s="112"/>
    </row>
    <row r="596" spans="1:22" s="9" customFormat="1" x14ac:dyDescent="0.25">
      <c r="A596" s="247" t="s">
        <v>788</v>
      </c>
      <c r="B596" s="248"/>
      <c r="C596" s="248"/>
      <c r="D596" s="248"/>
      <c r="E596" s="249"/>
      <c r="F596" s="111">
        <v>5.4</v>
      </c>
      <c r="G596" s="113"/>
      <c r="H596" s="112"/>
      <c r="I596" s="111">
        <v>5.4</v>
      </c>
      <c r="J596" s="113"/>
      <c r="K596" s="112"/>
      <c r="L596" s="247" t="s">
        <v>788</v>
      </c>
      <c r="M596" s="248"/>
      <c r="N596" s="248"/>
      <c r="O596" s="248"/>
      <c r="P596" s="249"/>
      <c r="Q596" s="111">
        <f t="shared" si="93"/>
        <v>6.48</v>
      </c>
      <c r="R596" s="113"/>
      <c r="S596" s="112"/>
      <c r="T596" s="111">
        <f t="shared" si="94"/>
        <v>6.48</v>
      </c>
      <c r="U596" s="113"/>
      <c r="V596" s="112"/>
    </row>
    <row r="597" spans="1:22" s="9" customFormat="1" x14ac:dyDescent="0.25">
      <c r="A597" s="247" t="s">
        <v>42</v>
      </c>
      <c r="B597" s="248"/>
      <c r="C597" s="248"/>
      <c r="D597" s="248"/>
      <c r="E597" s="249"/>
      <c r="F597" s="111">
        <v>1.8</v>
      </c>
      <c r="G597" s="113"/>
      <c r="H597" s="112"/>
      <c r="I597" s="111">
        <v>1.8</v>
      </c>
      <c r="J597" s="113"/>
      <c r="K597" s="112"/>
      <c r="L597" s="247" t="s">
        <v>42</v>
      </c>
      <c r="M597" s="248"/>
      <c r="N597" s="248"/>
      <c r="O597" s="248"/>
      <c r="P597" s="249"/>
      <c r="Q597" s="111">
        <f t="shared" si="93"/>
        <v>2.16</v>
      </c>
      <c r="R597" s="113"/>
      <c r="S597" s="112"/>
      <c r="T597" s="111">
        <f t="shared" si="94"/>
        <v>2.16</v>
      </c>
      <c r="U597" s="113"/>
      <c r="V597" s="112"/>
    </row>
    <row r="598" spans="1:22" s="9" customFormat="1" x14ac:dyDescent="0.25">
      <c r="A598" s="247" t="s">
        <v>686</v>
      </c>
      <c r="B598" s="248"/>
      <c r="C598" s="248"/>
      <c r="D598" s="248"/>
      <c r="E598" s="249"/>
      <c r="F598" s="111"/>
      <c r="G598" s="113"/>
      <c r="H598" s="112"/>
      <c r="I598" s="111">
        <v>50</v>
      </c>
      <c r="J598" s="113"/>
      <c r="K598" s="112"/>
      <c r="L598" s="247" t="s">
        <v>686</v>
      </c>
      <c r="M598" s="248"/>
      <c r="N598" s="248"/>
      <c r="O598" s="248"/>
      <c r="P598" s="249"/>
      <c r="Q598" s="111"/>
      <c r="R598" s="113"/>
      <c r="S598" s="112"/>
      <c r="T598" s="111">
        <f t="shared" si="94"/>
        <v>60</v>
      </c>
      <c r="U598" s="113"/>
      <c r="V598" s="112"/>
    </row>
    <row r="599" spans="1:22" s="9" customFormat="1" x14ac:dyDescent="0.25">
      <c r="A599" s="247" t="s">
        <v>687</v>
      </c>
      <c r="B599" s="248"/>
      <c r="C599" s="248"/>
      <c r="D599" s="248"/>
      <c r="E599" s="249"/>
      <c r="F599" s="111"/>
      <c r="G599" s="113"/>
      <c r="H599" s="112"/>
      <c r="I599" s="111">
        <v>100</v>
      </c>
      <c r="J599" s="113"/>
      <c r="K599" s="112"/>
      <c r="L599" s="247" t="s">
        <v>687</v>
      </c>
      <c r="M599" s="248"/>
      <c r="N599" s="248"/>
      <c r="O599" s="248"/>
      <c r="P599" s="249"/>
      <c r="Q599" s="111"/>
      <c r="R599" s="113"/>
      <c r="S599" s="112"/>
      <c r="T599" s="111">
        <v>120</v>
      </c>
      <c r="U599" s="113"/>
      <c r="V599" s="112"/>
    </row>
    <row r="600" spans="1:22" s="9" customFormat="1" x14ac:dyDescent="0.25">
      <c r="A600" s="205" t="s">
        <v>25</v>
      </c>
      <c r="B600" s="205"/>
      <c r="C600" s="205"/>
      <c r="D600" s="205"/>
      <c r="E600" s="205"/>
      <c r="F600" s="111"/>
      <c r="G600" s="113"/>
      <c r="H600" s="112"/>
      <c r="I600" s="111">
        <v>100</v>
      </c>
      <c r="J600" s="113"/>
      <c r="K600" s="112"/>
      <c r="L600" s="205" t="s">
        <v>25</v>
      </c>
      <c r="M600" s="205"/>
      <c r="N600" s="205"/>
      <c r="O600" s="205"/>
      <c r="P600" s="205"/>
      <c r="Q600" s="111"/>
      <c r="R600" s="113"/>
      <c r="S600" s="112"/>
      <c r="T600" s="111">
        <v>120</v>
      </c>
      <c r="U600" s="113"/>
      <c r="V600" s="112"/>
    </row>
    <row r="601" spans="1:22" s="9" customFormat="1" x14ac:dyDescent="0.25">
      <c r="A601" s="215" t="s">
        <v>31</v>
      </c>
      <c r="B601" s="215"/>
      <c r="C601" s="215"/>
      <c r="D601" s="215"/>
      <c r="E601" s="215"/>
      <c r="F601" s="215"/>
      <c r="G601" s="215"/>
      <c r="H601" s="215"/>
      <c r="I601" s="123"/>
      <c r="J601" s="123"/>
      <c r="K601" s="123"/>
      <c r="L601" s="215" t="s">
        <v>31</v>
      </c>
      <c r="M601" s="215"/>
      <c r="N601" s="215"/>
      <c r="O601" s="215"/>
      <c r="P601" s="215"/>
      <c r="Q601" s="215"/>
      <c r="R601" s="215"/>
      <c r="S601" s="215"/>
      <c r="T601" s="123"/>
      <c r="U601" s="123"/>
      <c r="V601" s="123"/>
    </row>
    <row r="602" spans="1:22" s="9" customFormat="1" ht="15" customHeight="1" x14ac:dyDescent="0.25">
      <c r="A602" s="208" t="s">
        <v>26</v>
      </c>
      <c r="B602" s="208"/>
      <c r="C602" s="208"/>
      <c r="D602" s="208"/>
      <c r="E602" s="208"/>
      <c r="F602" s="208"/>
      <c r="G602" s="216" t="s">
        <v>30</v>
      </c>
      <c r="H602" s="216"/>
      <c r="I602" s="217" t="s">
        <v>9</v>
      </c>
      <c r="J602" s="218"/>
      <c r="K602" s="219"/>
      <c r="L602" s="208" t="s">
        <v>26</v>
      </c>
      <c r="M602" s="208"/>
      <c r="N602" s="208"/>
      <c r="O602" s="208"/>
      <c r="P602" s="208"/>
      <c r="Q602" s="208"/>
      <c r="R602" s="216" t="s">
        <v>30</v>
      </c>
      <c r="S602" s="216"/>
      <c r="T602" s="217" t="s">
        <v>9</v>
      </c>
      <c r="U602" s="218"/>
      <c r="V602" s="219"/>
    </row>
    <row r="603" spans="1:22" s="9" customFormat="1" x14ac:dyDescent="0.25">
      <c r="A603" s="208" t="s">
        <v>27</v>
      </c>
      <c r="B603" s="208"/>
      <c r="C603" s="208" t="s">
        <v>28</v>
      </c>
      <c r="D603" s="208"/>
      <c r="E603" s="208" t="s">
        <v>29</v>
      </c>
      <c r="F603" s="208"/>
      <c r="G603" s="216"/>
      <c r="H603" s="216"/>
      <c r="I603" s="220"/>
      <c r="J603" s="221"/>
      <c r="K603" s="222"/>
      <c r="L603" s="208" t="s">
        <v>27</v>
      </c>
      <c r="M603" s="208"/>
      <c r="N603" s="208" t="s">
        <v>28</v>
      </c>
      <c r="O603" s="208"/>
      <c r="P603" s="208" t="s">
        <v>29</v>
      </c>
      <c r="Q603" s="208"/>
      <c r="R603" s="216"/>
      <c r="S603" s="216"/>
      <c r="T603" s="220"/>
      <c r="U603" s="221"/>
      <c r="V603" s="222"/>
    </row>
    <row r="604" spans="1:22" s="9" customFormat="1" x14ac:dyDescent="0.25">
      <c r="A604" s="250">
        <v>9.6999999999999993</v>
      </c>
      <c r="B604" s="250"/>
      <c r="C604" s="250">
        <v>6.8</v>
      </c>
      <c r="D604" s="250"/>
      <c r="E604" s="250">
        <v>4.2</v>
      </c>
      <c r="F604" s="250"/>
      <c r="G604" s="250">
        <v>119.7</v>
      </c>
      <c r="H604" s="250"/>
      <c r="I604" s="213">
        <v>2</v>
      </c>
      <c r="J604" s="111"/>
      <c r="K604" s="13"/>
      <c r="L604" s="250">
        <f>A604*120/100</f>
        <v>11.64</v>
      </c>
      <c r="M604" s="250"/>
      <c r="N604" s="250">
        <f t="shared" ref="N604" si="95">C604*120/100</f>
        <v>8.16</v>
      </c>
      <c r="O604" s="250"/>
      <c r="P604" s="250">
        <f t="shared" ref="P604" si="96">E604*120/100</f>
        <v>5.04</v>
      </c>
      <c r="Q604" s="250"/>
      <c r="R604" s="250">
        <f t="shared" ref="R604" si="97">G604*120/100</f>
        <v>143.63999999999999</v>
      </c>
      <c r="S604" s="250"/>
      <c r="T604" s="250">
        <f t="shared" ref="T604" si="98">I604*120/100</f>
        <v>2.4</v>
      </c>
      <c r="U604" s="209"/>
      <c r="V604" s="13"/>
    </row>
    <row r="605" spans="1:22" s="9" customFormat="1" x14ac:dyDescent="0.25">
      <c r="A605" s="123" t="s">
        <v>32</v>
      </c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 t="s">
        <v>32</v>
      </c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</row>
    <row r="606" spans="1:22" s="9" customFormat="1" ht="87" customHeight="1" x14ac:dyDescent="0.25">
      <c r="A606" s="302" t="s">
        <v>785</v>
      </c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302" t="s">
        <v>785</v>
      </c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</row>
    <row r="607" spans="1:22" s="9" customFormat="1" x14ac:dyDescent="0.25">
      <c r="A607" s="125" t="s">
        <v>10</v>
      </c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 t="s">
        <v>10</v>
      </c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</row>
    <row r="608" spans="1:22" s="9" customFormat="1" ht="41.25" customHeight="1" x14ac:dyDescent="0.25">
      <c r="A608" s="121" t="s">
        <v>146</v>
      </c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 t="s">
        <v>146</v>
      </c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</row>
    <row r="609" spans="1:22" s="9" customFormat="1" x14ac:dyDescent="0.25">
      <c r="A609" s="125" t="s">
        <v>11</v>
      </c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 t="s">
        <v>11</v>
      </c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</row>
    <row r="610" spans="1:22" s="9" customFormat="1" ht="60.75" customHeight="1" x14ac:dyDescent="0.25">
      <c r="A610" s="121" t="s">
        <v>688</v>
      </c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 t="s">
        <v>688</v>
      </c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</row>
    <row r="611" spans="1:22" s="9" customFormat="1" ht="9.75" customHeight="1" x14ac:dyDescent="0.25">
      <c r="A611" s="224"/>
      <c r="B611" s="224"/>
      <c r="C611" s="224"/>
      <c r="D611" s="224"/>
      <c r="E611" s="23"/>
      <c r="F611" s="23"/>
      <c r="G611" s="23"/>
      <c r="H611" s="23"/>
      <c r="I611" s="23"/>
      <c r="J611" s="23"/>
      <c r="K611" s="23"/>
      <c r="L611" s="224"/>
      <c r="M611" s="224"/>
      <c r="N611" s="224"/>
      <c r="O611" s="224"/>
      <c r="P611" s="23"/>
      <c r="Q611" s="23"/>
      <c r="R611" s="23"/>
      <c r="S611" s="23"/>
      <c r="T611" s="23"/>
      <c r="U611" s="23"/>
      <c r="V611" s="23"/>
    </row>
    <row r="612" spans="1:22" s="9" customForma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</row>
    <row r="613" spans="1:22" s="9" customFormat="1" x14ac:dyDescent="0.25">
      <c r="A613" s="95"/>
      <c r="B613" s="95"/>
      <c r="C613" s="95"/>
      <c r="D613" s="26"/>
      <c r="E613" s="95"/>
      <c r="F613" s="95"/>
      <c r="G613" s="95"/>
      <c r="H613" s="26"/>
      <c r="I613" s="95"/>
      <c r="J613" s="95"/>
      <c r="K613" s="95"/>
      <c r="L613" s="95"/>
      <c r="M613" s="95"/>
      <c r="N613" s="95"/>
      <c r="O613" s="26"/>
      <c r="P613" s="95"/>
      <c r="Q613" s="95"/>
      <c r="R613" s="95"/>
      <c r="S613" s="26"/>
      <c r="T613" s="95"/>
      <c r="U613" s="95"/>
      <c r="V613" s="95"/>
    </row>
    <row r="614" spans="1:22" s="9" customFormat="1" x14ac:dyDescent="0.25">
      <c r="A614" s="200"/>
      <c r="B614" s="200"/>
      <c r="C614" s="200"/>
      <c r="D614" s="200"/>
      <c r="L614" s="200"/>
      <c r="M614" s="200"/>
      <c r="N614" s="200"/>
      <c r="O614" s="200"/>
    </row>
    <row r="615" spans="1:22" s="9" customFormat="1" x14ac:dyDescent="0.25">
      <c r="A615" s="125" t="s">
        <v>391</v>
      </c>
      <c r="B615" s="125"/>
      <c r="C615" s="125"/>
      <c r="D615" s="125"/>
      <c r="E615" s="125"/>
      <c r="F615" s="125"/>
      <c r="G615" s="14"/>
      <c r="H615" s="14"/>
      <c r="I615" s="15"/>
      <c r="J615" s="125" t="s">
        <v>38</v>
      </c>
      <c r="K615" s="125"/>
      <c r="L615" s="125" t="s">
        <v>391</v>
      </c>
      <c r="M615" s="125"/>
      <c r="N615" s="125"/>
      <c r="O615" s="125"/>
      <c r="P615" s="125"/>
      <c r="Q615" s="125"/>
      <c r="R615" s="14"/>
      <c r="S615" s="14"/>
      <c r="T615" s="15"/>
      <c r="U615" s="125" t="s">
        <v>38</v>
      </c>
      <c r="V615" s="125"/>
    </row>
    <row r="616" spans="1:22" x14ac:dyDescent="0.25">
      <c r="A616" s="31"/>
      <c r="B616" s="9"/>
      <c r="C616" s="9"/>
      <c r="D616" s="9"/>
      <c r="E616" s="9"/>
      <c r="F616" s="9"/>
      <c r="G616" s="11"/>
      <c r="H616" s="103"/>
      <c r="I616" s="103"/>
      <c r="J616" s="103" t="s">
        <v>0</v>
      </c>
      <c r="K616" s="103"/>
      <c r="L616" s="22"/>
      <c r="M616" s="9"/>
      <c r="N616" s="9"/>
      <c r="O616" s="9"/>
      <c r="P616" s="9"/>
      <c r="Q616" s="9"/>
      <c r="R616" s="11"/>
      <c r="S616" s="103"/>
      <c r="T616" s="103"/>
      <c r="U616" s="103" t="s">
        <v>0</v>
      </c>
      <c r="V616" s="103"/>
    </row>
    <row r="617" spans="1:22" x14ac:dyDescent="0.25">
      <c r="A617" s="9"/>
      <c r="B617" s="9"/>
      <c r="C617" s="9"/>
      <c r="D617" s="9"/>
      <c r="E617" s="9"/>
      <c r="F617" s="9"/>
      <c r="G617" s="9"/>
      <c r="H617" s="103"/>
      <c r="I617" s="103"/>
      <c r="J617" s="103" t="s">
        <v>632</v>
      </c>
      <c r="K617" s="103"/>
      <c r="L617" s="9"/>
      <c r="M617" s="9"/>
      <c r="N617" s="9"/>
      <c r="O617" s="9"/>
      <c r="P617" s="9"/>
      <c r="Q617" s="9"/>
      <c r="R617" s="9"/>
      <c r="S617" s="103"/>
      <c r="T617" s="103"/>
      <c r="U617" s="103" t="s">
        <v>632</v>
      </c>
      <c r="V617" s="103"/>
    </row>
    <row r="618" spans="1:22" ht="12.75" customHeight="1" x14ac:dyDescent="0.25">
      <c r="A618" s="37"/>
      <c r="B618" s="37"/>
      <c r="C618" s="37"/>
      <c r="D618" s="37"/>
      <c r="E618" s="37"/>
      <c r="F618" s="37"/>
      <c r="G618" s="43"/>
      <c r="H618" s="129" t="s">
        <v>633</v>
      </c>
      <c r="I618" s="129"/>
      <c r="J618" s="129"/>
      <c r="K618" s="129"/>
      <c r="L618" s="37"/>
      <c r="M618" s="37"/>
      <c r="N618" s="37"/>
      <c r="O618" s="37"/>
      <c r="P618" s="37"/>
      <c r="Q618" s="37"/>
      <c r="R618" s="43"/>
      <c r="S618" s="129" t="s">
        <v>633</v>
      </c>
      <c r="T618" s="129"/>
      <c r="U618" s="129"/>
      <c r="V618" s="129"/>
    </row>
    <row r="619" spans="1:22" ht="20.25" customHeight="1" x14ac:dyDescent="0.25">
      <c r="A619" s="37"/>
      <c r="B619" s="37"/>
      <c r="C619" s="37"/>
      <c r="D619" s="37"/>
      <c r="E619" s="37"/>
      <c r="F619" s="37"/>
      <c r="G619" s="43"/>
      <c r="H619" s="130" t="s">
        <v>1</v>
      </c>
      <c r="I619" s="130"/>
      <c r="J619" s="130"/>
      <c r="K619" s="130"/>
      <c r="L619" s="37"/>
      <c r="M619" s="37"/>
      <c r="N619" s="37"/>
      <c r="O619" s="37"/>
      <c r="P619" s="37"/>
      <c r="Q619" s="37"/>
      <c r="R619" s="43"/>
      <c r="S619" s="130" t="s">
        <v>1</v>
      </c>
      <c r="T619" s="130"/>
      <c r="U619" s="130"/>
      <c r="V619" s="130"/>
    </row>
    <row r="620" spans="1:22" ht="19.5" customHeight="1" x14ac:dyDescent="0.25">
      <c r="A620" s="37"/>
      <c r="B620" s="37"/>
      <c r="C620" s="37"/>
      <c r="D620" s="37"/>
      <c r="E620" s="37"/>
      <c r="F620" s="37"/>
      <c r="G620" s="43"/>
      <c r="H620" s="130" t="s">
        <v>2</v>
      </c>
      <c r="I620" s="130"/>
      <c r="J620" s="130"/>
      <c r="K620" s="130"/>
      <c r="L620" s="37"/>
      <c r="M620" s="37"/>
      <c r="N620" s="37"/>
      <c r="O620" s="37"/>
      <c r="P620" s="37"/>
      <c r="Q620" s="37"/>
      <c r="R620" s="43"/>
      <c r="S620" s="130" t="s">
        <v>2</v>
      </c>
      <c r="T620" s="130"/>
      <c r="U620" s="130"/>
      <c r="V620" s="130"/>
    </row>
    <row r="621" spans="1:22" ht="23.25" customHeight="1" x14ac:dyDescent="0.25">
      <c r="A621" s="37"/>
      <c r="B621" s="37"/>
      <c r="C621" s="37"/>
      <c r="D621" s="37"/>
      <c r="E621" s="37"/>
      <c r="F621" s="37"/>
      <c r="G621" s="43"/>
      <c r="H621" s="130" t="s">
        <v>3</v>
      </c>
      <c r="I621" s="130"/>
      <c r="J621" s="130"/>
      <c r="K621" s="130"/>
      <c r="L621" s="37"/>
      <c r="M621" s="37"/>
      <c r="N621" s="37"/>
      <c r="O621" s="37"/>
      <c r="P621" s="37"/>
      <c r="Q621" s="37"/>
      <c r="R621" s="43"/>
      <c r="S621" s="130" t="s">
        <v>3</v>
      </c>
      <c r="T621" s="130"/>
      <c r="U621" s="130"/>
      <c r="V621" s="130"/>
    </row>
    <row r="622" spans="1:22" ht="10.5" customHeight="1" x14ac:dyDescent="0.25">
      <c r="A622" s="37"/>
      <c r="B622" s="37"/>
      <c r="C622" s="37"/>
      <c r="D622" s="37"/>
      <c r="E622" s="37"/>
      <c r="F622" s="37"/>
      <c r="G622" s="37"/>
      <c r="H622" s="131" t="s">
        <v>36</v>
      </c>
      <c r="I622" s="131"/>
      <c r="J622" s="131"/>
      <c r="K622" s="131"/>
      <c r="L622" s="37"/>
      <c r="M622" s="37"/>
      <c r="N622" s="37"/>
      <c r="O622" s="37"/>
      <c r="P622" s="37"/>
      <c r="Q622" s="37"/>
      <c r="R622" s="37"/>
      <c r="S622" s="131" t="s">
        <v>36</v>
      </c>
      <c r="T622" s="131"/>
      <c r="U622" s="131"/>
      <c r="V622" s="131"/>
    </row>
    <row r="623" spans="1:22" ht="2.25" customHeight="1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</row>
    <row r="624" spans="1:22" x14ac:dyDescent="0.25">
      <c r="A624" s="37"/>
      <c r="B624" s="37"/>
      <c r="C624" s="149" t="s">
        <v>760</v>
      </c>
      <c r="D624" s="149"/>
      <c r="E624" s="149"/>
      <c r="F624" s="149"/>
      <c r="G624" s="149"/>
      <c r="H624" s="149"/>
      <c r="I624" s="149"/>
      <c r="J624" s="37"/>
      <c r="K624" s="37"/>
      <c r="L624" s="37"/>
      <c r="M624" s="37"/>
      <c r="N624" s="149" t="s">
        <v>761</v>
      </c>
      <c r="O624" s="149"/>
      <c r="P624" s="149"/>
      <c r="Q624" s="149"/>
      <c r="R624" s="149"/>
      <c r="S624" s="149"/>
      <c r="T624" s="149"/>
      <c r="U624" s="37"/>
      <c r="V624" s="37"/>
    </row>
    <row r="625" spans="1:22" ht="2.25" customHeight="1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</row>
    <row r="626" spans="1:22" x14ac:dyDescent="0.25">
      <c r="A626" s="149" t="s">
        <v>433</v>
      </c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 t="s">
        <v>433</v>
      </c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</row>
    <row r="627" spans="1:22" ht="44.25" customHeight="1" x14ac:dyDescent="0.25">
      <c r="A627" s="150" t="s">
        <v>650</v>
      </c>
      <c r="B627" s="150"/>
      <c r="C627" s="150"/>
      <c r="D627" s="150"/>
      <c r="E627" s="254" t="s">
        <v>762</v>
      </c>
      <c r="F627" s="254"/>
      <c r="G627" s="254"/>
      <c r="H627" s="254"/>
      <c r="I627" s="254"/>
      <c r="J627" s="254"/>
      <c r="K627" s="254"/>
      <c r="L627" s="150" t="s">
        <v>650</v>
      </c>
      <c r="M627" s="150"/>
      <c r="N627" s="150"/>
      <c r="O627" s="150"/>
      <c r="P627" s="254" t="s">
        <v>762</v>
      </c>
      <c r="Q627" s="254"/>
      <c r="R627" s="254"/>
      <c r="S627" s="254"/>
      <c r="T627" s="254"/>
      <c r="U627" s="254"/>
      <c r="V627" s="254"/>
    </row>
    <row r="628" spans="1:22" ht="42.75" customHeight="1" x14ac:dyDescent="0.25">
      <c r="A628" s="150" t="s">
        <v>651</v>
      </c>
      <c r="B628" s="150"/>
      <c r="C628" s="150"/>
      <c r="D628" s="150"/>
      <c r="E628" s="255" t="s">
        <v>660</v>
      </c>
      <c r="F628" s="255"/>
      <c r="G628" s="255"/>
      <c r="H628" s="255"/>
      <c r="I628" s="255"/>
      <c r="J628" s="255"/>
      <c r="K628" s="255"/>
      <c r="L628" s="150" t="s">
        <v>651</v>
      </c>
      <c r="M628" s="150"/>
      <c r="N628" s="150"/>
      <c r="O628" s="150"/>
      <c r="P628" s="255" t="s">
        <v>660</v>
      </c>
      <c r="Q628" s="255"/>
      <c r="R628" s="255"/>
      <c r="S628" s="255"/>
      <c r="T628" s="255"/>
      <c r="U628" s="255"/>
      <c r="V628" s="255"/>
    </row>
    <row r="629" spans="1:22" x14ac:dyDescent="0.25">
      <c r="A629" s="129" t="s">
        <v>649</v>
      </c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 t="s">
        <v>649</v>
      </c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</row>
    <row r="630" spans="1:22" x14ac:dyDescent="0.25">
      <c r="A630" s="176" t="s">
        <v>19</v>
      </c>
      <c r="B630" s="176"/>
      <c r="C630" s="176"/>
      <c r="D630" s="176"/>
      <c r="E630" s="176"/>
      <c r="F630" s="174" t="s">
        <v>20</v>
      </c>
      <c r="G630" s="174"/>
      <c r="H630" s="174"/>
      <c r="I630" s="174"/>
      <c r="J630" s="174"/>
      <c r="K630" s="174"/>
      <c r="L630" s="176" t="s">
        <v>19</v>
      </c>
      <c r="M630" s="176"/>
      <c r="N630" s="176"/>
      <c r="O630" s="176"/>
      <c r="P630" s="176"/>
      <c r="Q630" s="174" t="s">
        <v>20</v>
      </c>
      <c r="R630" s="174"/>
      <c r="S630" s="174"/>
      <c r="T630" s="174"/>
      <c r="U630" s="174"/>
      <c r="V630" s="174"/>
    </row>
    <row r="631" spans="1:22" x14ac:dyDescent="0.25">
      <c r="A631" s="176"/>
      <c r="B631" s="176"/>
      <c r="C631" s="176"/>
      <c r="D631" s="176"/>
      <c r="E631" s="176"/>
      <c r="F631" s="174" t="s">
        <v>21</v>
      </c>
      <c r="G631" s="174"/>
      <c r="H631" s="174"/>
      <c r="I631" s="174" t="s">
        <v>22</v>
      </c>
      <c r="J631" s="174"/>
      <c r="K631" s="174"/>
      <c r="L631" s="176"/>
      <c r="M631" s="176"/>
      <c r="N631" s="176"/>
      <c r="O631" s="176"/>
      <c r="P631" s="176"/>
      <c r="Q631" s="174" t="s">
        <v>21</v>
      </c>
      <c r="R631" s="174"/>
      <c r="S631" s="174"/>
      <c r="T631" s="174" t="s">
        <v>22</v>
      </c>
      <c r="U631" s="174"/>
      <c r="V631" s="174"/>
    </row>
    <row r="632" spans="1:22" x14ac:dyDescent="0.25">
      <c r="A632" s="173" t="s">
        <v>646</v>
      </c>
      <c r="B632" s="173"/>
      <c r="C632" s="173"/>
      <c r="D632" s="173"/>
      <c r="E632" s="173"/>
      <c r="F632" s="132">
        <v>102.5</v>
      </c>
      <c r="G632" s="133"/>
      <c r="H632" s="134"/>
      <c r="I632" s="132">
        <v>93.3</v>
      </c>
      <c r="J632" s="133"/>
      <c r="K632" s="134"/>
      <c r="L632" s="173" t="s">
        <v>646</v>
      </c>
      <c r="M632" s="173"/>
      <c r="N632" s="173"/>
      <c r="O632" s="173"/>
      <c r="P632" s="173"/>
      <c r="Q632" s="132">
        <f>F632*260/240</f>
        <v>111.04166666666667</v>
      </c>
      <c r="R632" s="133"/>
      <c r="S632" s="134"/>
      <c r="T632" s="132">
        <f>I632*260/240</f>
        <v>101.075</v>
      </c>
      <c r="U632" s="133"/>
      <c r="V632" s="134"/>
    </row>
    <row r="633" spans="1:22" x14ac:dyDescent="0.25">
      <c r="A633" s="135" t="s">
        <v>68</v>
      </c>
      <c r="B633" s="136"/>
      <c r="C633" s="136"/>
      <c r="D633" s="136"/>
      <c r="E633" s="137"/>
      <c r="F633" s="132">
        <f>I633*100/80</f>
        <v>22.5</v>
      </c>
      <c r="G633" s="133"/>
      <c r="H633" s="134"/>
      <c r="I633" s="132">
        <v>18</v>
      </c>
      <c r="J633" s="133"/>
      <c r="K633" s="134"/>
      <c r="L633" s="135" t="s">
        <v>68</v>
      </c>
      <c r="M633" s="136"/>
      <c r="N633" s="136"/>
      <c r="O633" s="136"/>
      <c r="P633" s="137"/>
      <c r="Q633" s="132">
        <f t="shared" ref="Q633:Q637" si="99">F633*260/240</f>
        <v>24.375</v>
      </c>
      <c r="R633" s="133"/>
      <c r="S633" s="134"/>
      <c r="T633" s="132">
        <f t="shared" ref="T633:T640" si="100">I633*260/240</f>
        <v>19.5</v>
      </c>
      <c r="U633" s="133"/>
      <c r="V633" s="134"/>
    </row>
    <row r="634" spans="1:22" x14ac:dyDescent="0.25">
      <c r="A634" s="135" t="s">
        <v>55</v>
      </c>
      <c r="B634" s="136"/>
      <c r="C634" s="136"/>
      <c r="D634" s="136"/>
      <c r="E634" s="137"/>
      <c r="F634" s="132">
        <v>6</v>
      </c>
      <c r="G634" s="133"/>
      <c r="H634" s="134"/>
      <c r="I634" s="132">
        <v>6</v>
      </c>
      <c r="J634" s="133"/>
      <c r="K634" s="134"/>
      <c r="L634" s="135" t="s">
        <v>55</v>
      </c>
      <c r="M634" s="136"/>
      <c r="N634" s="136"/>
      <c r="O634" s="136"/>
      <c r="P634" s="137"/>
      <c r="Q634" s="132">
        <f t="shared" si="99"/>
        <v>6.5</v>
      </c>
      <c r="R634" s="133"/>
      <c r="S634" s="134"/>
      <c r="T634" s="132">
        <f t="shared" si="100"/>
        <v>6.5</v>
      </c>
      <c r="U634" s="133"/>
      <c r="V634" s="134"/>
    </row>
    <row r="635" spans="1:22" x14ac:dyDescent="0.25">
      <c r="A635" s="135" t="s">
        <v>69</v>
      </c>
      <c r="B635" s="136"/>
      <c r="C635" s="136"/>
      <c r="D635" s="136"/>
      <c r="E635" s="137"/>
      <c r="F635" s="132">
        <v>21.4</v>
      </c>
      <c r="G635" s="133"/>
      <c r="H635" s="134"/>
      <c r="I635" s="132">
        <v>18</v>
      </c>
      <c r="J635" s="133"/>
      <c r="K635" s="134"/>
      <c r="L635" s="135" t="s">
        <v>69</v>
      </c>
      <c r="M635" s="136"/>
      <c r="N635" s="136"/>
      <c r="O635" s="136"/>
      <c r="P635" s="137"/>
      <c r="Q635" s="132">
        <f t="shared" si="99"/>
        <v>23.183333333333334</v>
      </c>
      <c r="R635" s="133"/>
      <c r="S635" s="134"/>
      <c r="T635" s="132">
        <f t="shared" si="100"/>
        <v>19.5</v>
      </c>
      <c r="U635" s="133"/>
      <c r="V635" s="134"/>
    </row>
    <row r="636" spans="1:22" x14ac:dyDescent="0.25">
      <c r="A636" s="135" t="s">
        <v>58</v>
      </c>
      <c r="B636" s="136"/>
      <c r="C636" s="136"/>
      <c r="D636" s="136"/>
      <c r="E636" s="137"/>
      <c r="F636" s="132">
        <v>50.4</v>
      </c>
      <c r="G636" s="133"/>
      <c r="H636" s="134"/>
      <c r="I636" s="132">
        <v>50.4</v>
      </c>
      <c r="J636" s="133"/>
      <c r="K636" s="134"/>
      <c r="L636" s="135" t="s">
        <v>58</v>
      </c>
      <c r="M636" s="136"/>
      <c r="N636" s="136"/>
      <c r="O636" s="136"/>
      <c r="P636" s="137"/>
      <c r="Q636" s="132">
        <f t="shared" si="99"/>
        <v>54.6</v>
      </c>
      <c r="R636" s="133"/>
      <c r="S636" s="134"/>
      <c r="T636" s="132">
        <f t="shared" si="100"/>
        <v>54.6</v>
      </c>
      <c r="U636" s="133"/>
      <c r="V636" s="134"/>
    </row>
    <row r="637" spans="1:22" x14ac:dyDescent="0.25">
      <c r="A637" s="135" t="s">
        <v>57</v>
      </c>
      <c r="B637" s="136"/>
      <c r="C637" s="136"/>
      <c r="D637" s="136"/>
      <c r="E637" s="137"/>
      <c r="F637" s="132">
        <v>103.2</v>
      </c>
      <c r="G637" s="133"/>
      <c r="H637" s="134"/>
      <c r="I637" s="132">
        <v>103.2</v>
      </c>
      <c r="J637" s="133"/>
      <c r="K637" s="134"/>
      <c r="L637" s="135" t="s">
        <v>57</v>
      </c>
      <c r="M637" s="136"/>
      <c r="N637" s="136"/>
      <c r="O637" s="136"/>
      <c r="P637" s="137"/>
      <c r="Q637" s="132">
        <f t="shared" si="99"/>
        <v>111.8</v>
      </c>
      <c r="R637" s="133"/>
      <c r="S637" s="134"/>
      <c r="T637" s="132">
        <f t="shared" si="100"/>
        <v>111.8</v>
      </c>
      <c r="U637" s="133"/>
      <c r="V637" s="134"/>
    </row>
    <row r="638" spans="1:22" x14ac:dyDescent="0.25">
      <c r="A638" s="135" t="s">
        <v>763</v>
      </c>
      <c r="B638" s="136"/>
      <c r="C638" s="136"/>
      <c r="D638" s="136"/>
      <c r="E638" s="137"/>
      <c r="F638" s="132"/>
      <c r="G638" s="133"/>
      <c r="H638" s="134"/>
      <c r="I638" s="132">
        <v>70</v>
      </c>
      <c r="J638" s="133"/>
      <c r="K638" s="134"/>
      <c r="L638" s="135" t="s">
        <v>763</v>
      </c>
      <c r="M638" s="136"/>
      <c r="N638" s="136"/>
      <c r="O638" s="136"/>
      <c r="P638" s="137"/>
      <c r="Q638" s="132"/>
      <c r="R638" s="133"/>
      <c r="S638" s="134"/>
      <c r="T638" s="132">
        <f t="shared" ref="T638" si="101">I638*260/240</f>
        <v>75.833333333333329</v>
      </c>
      <c r="U638" s="133"/>
      <c r="V638" s="134"/>
    </row>
    <row r="639" spans="1:22" x14ac:dyDescent="0.25">
      <c r="A639" s="135" t="s">
        <v>764</v>
      </c>
      <c r="B639" s="136"/>
      <c r="C639" s="136"/>
      <c r="D639" s="136"/>
      <c r="E639" s="137"/>
      <c r="F639" s="132"/>
      <c r="G639" s="133"/>
      <c r="H639" s="134"/>
      <c r="I639" s="132">
        <v>170</v>
      </c>
      <c r="J639" s="133"/>
      <c r="K639" s="134"/>
      <c r="L639" s="135" t="s">
        <v>764</v>
      </c>
      <c r="M639" s="136"/>
      <c r="N639" s="136"/>
      <c r="O639" s="136"/>
      <c r="P639" s="137"/>
      <c r="Q639" s="132"/>
      <c r="R639" s="133"/>
      <c r="S639" s="134"/>
      <c r="T639" s="132">
        <f t="shared" ref="T639" si="102">I639*260/240</f>
        <v>184.16666666666666</v>
      </c>
      <c r="U639" s="133"/>
      <c r="V639" s="134"/>
    </row>
    <row r="640" spans="1:22" x14ac:dyDescent="0.25">
      <c r="A640" s="135" t="s">
        <v>765</v>
      </c>
      <c r="B640" s="136"/>
      <c r="C640" s="136"/>
      <c r="D640" s="136"/>
      <c r="E640" s="137"/>
      <c r="F640" s="132"/>
      <c r="G640" s="133"/>
      <c r="H640" s="134"/>
      <c r="I640" s="164">
        <v>240</v>
      </c>
      <c r="J640" s="165"/>
      <c r="K640" s="166"/>
      <c r="L640" s="135" t="s">
        <v>765</v>
      </c>
      <c r="M640" s="136"/>
      <c r="N640" s="136"/>
      <c r="O640" s="136"/>
      <c r="P640" s="137"/>
      <c r="Q640" s="132"/>
      <c r="R640" s="133"/>
      <c r="S640" s="134"/>
      <c r="T640" s="164">
        <f t="shared" si="100"/>
        <v>260</v>
      </c>
      <c r="U640" s="165"/>
      <c r="V640" s="166"/>
    </row>
    <row r="641" spans="1:22" x14ac:dyDescent="0.25">
      <c r="A641" s="139" t="s">
        <v>654</v>
      </c>
      <c r="B641" s="139"/>
      <c r="C641" s="139"/>
      <c r="D641" s="139"/>
      <c r="E641" s="139"/>
      <c r="F641" s="139"/>
      <c r="G641" s="139"/>
      <c r="H641" s="139"/>
      <c r="I641" s="138"/>
      <c r="J641" s="138"/>
      <c r="K641" s="138"/>
      <c r="L641" s="139" t="s">
        <v>655</v>
      </c>
      <c r="M641" s="139"/>
      <c r="N641" s="139"/>
      <c r="O641" s="139"/>
      <c r="P641" s="139"/>
      <c r="Q641" s="139"/>
      <c r="R641" s="139"/>
      <c r="S641" s="139"/>
      <c r="T641" s="138"/>
      <c r="U641" s="138"/>
      <c r="V641" s="138"/>
    </row>
    <row r="642" spans="1:22" ht="15" customHeight="1" x14ac:dyDescent="0.25">
      <c r="A642" s="174" t="s">
        <v>26</v>
      </c>
      <c r="B642" s="174"/>
      <c r="C642" s="174"/>
      <c r="D642" s="174"/>
      <c r="E642" s="174"/>
      <c r="F642" s="174"/>
      <c r="G642" s="175" t="s">
        <v>30</v>
      </c>
      <c r="H642" s="175"/>
      <c r="I642" s="142" t="s">
        <v>9</v>
      </c>
      <c r="J642" s="143"/>
      <c r="K642" s="144"/>
      <c r="L642" s="174" t="s">
        <v>26</v>
      </c>
      <c r="M642" s="174"/>
      <c r="N642" s="174"/>
      <c r="O642" s="174"/>
      <c r="P642" s="174"/>
      <c r="Q642" s="174"/>
      <c r="R642" s="175" t="s">
        <v>30</v>
      </c>
      <c r="S642" s="175"/>
      <c r="T642" s="142" t="s">
        <v>9</v>
      </c>
      <c r="U642" s="143"/>
      <c r="V642" s="144"/>
    </row>
    <row r="643" spans="1:22" x14ac:dyDescent="0.25">
      <c r="A643" s="174" t="s">
        <v>27</v>
      </c>
      <c r="B643" s="174"/>
      <c r="C643" s="174" t="s">
        <v>28</v>
      </c>
      <c r="D643" s="174"/>
      <c r="E643" s="174" t="s">
        <v>29</v>
      </c>
      <c r="F643" s="174"/>
      <c r="G643" s="175"/>
      <c r="H643" s="175"/>
      <c r="I643" s="145"/>
      <c r="J643" s="146"/>
      <c r="K643" s="147"/>
      <c r="L643" s="174" t="s">
        <v>27</v>
      </c>
      <c r="M643" s="174"/>
      <c r="N643" s="174" t="s">
        <v>28</v>
      </c>
      <c r="O643" s="174"/>
      <c r="P643" s="174" t="s">
        <v>29</v>
      </c>
      <c r="Q643" s="174"/>
      <c r="R643" s="175"/>
      <c r="S643" s="175"/>
      <c r="T643" s="145"/>
      <c r="U643" s="146"/>
      <c r="V643" s="147"/>
    </row>
    <row r="644" spans="1:22" x14ac:dyDescent="0.25">
      <c r="A644" s="172">
        <v>23.4</v>
      </c>
      <c r="B644" s="172"/>
      <c r="C644" s="172">
        <v>20.399999999999999</v>
      </c>
      <c r="D644" s="172"/>
      <c r="E644" s="172">
        <v>29.6</v>
      </c>
      <c r="F644" s="172"/>
      <c r="G644" s="172">
        <v>395.6</v>
      </c>
      <c r="H644" s="172"/>
      <c r="I644" s="172">
        <v>0.5</v>
      </c>
      <c r="J644" s="132"/>
      <c r="K644" s="38"/>
      <c r="L644" s="172">
        <f>A644*260/240</f>
        <v>25.35</v>
      </c>
      <c r="M644" s="172"/>
      <c r="N644" s="172">
        <f t="shared" ref="N644" si="103">C644*260/240</f>
        <v>22.1</v>
      </c>
      <c r="O644" s="172"/>
      <c r="P644" s="172">
        <f t="shared" ref="P644" si="104">E644*260/240</f>
        <v>32.06666666666667</v>
      </c>
      <c r="Q644" s="172"/>
      <c r="R644" s="172">
        <f t="shared" ref="R644" si="105">G644*260/240</f>
        <v>428.56666666666666</v>
      </c>
      <c r="S644" s="172"/>
      <c r="T644" s="172">
        <f t="shared" ref="T644" si="106">I644*260/240</f>
        <v>0.54166666666666663</v>
      </c>
      <c r="U644" s="132"/>
      <c r="V644" s="38"/>
    </row>
    <row r="645" spans="1:22" x14ac:dyDescent="0.25">
      <c r="A645" s="138" t="s">
        <v>32</v>
      </c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 t="s">
        <v>32</v>
      </c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</row>
    <row r="646" spans="1:22" ht="90" customHeight="1" x14ac:dyDescent="0.25">
      <c r="A646" s="252" t="s">
        <v>766</v>
      </c>
      <c r="B646" s="253"/>
      <c r="C646" s="253"/>
      <c r="D646" s="253"/>
      <c r="E646" s="253"/>
      <c r="F646" s="253"/>
      <c r="G646" s="253"/>
      <c r="H646" s="253"/>
      <c r="I646" s="253"/>
      <c r="J646" s="253"/>
      <c r="K646" s="253"/>
      <c r="L646" s="252" t="s">
        <v>659</v>
      </c>
      <c r="M646" s="253"/>
      <c r="N646" s="253"/>
      <c r="O646" s="253"/>
      <c r="P646" s="253"/>
      <c r="Q646" s="253"/>
      <c r="R646" s="253"/>
      <c r="S646" s="253"/>
      <c r="T646" s="253"/>
      <c r="U646" s="253"/>
      <c r="V646" s="253"/>
    </row>
    <row r="647" spans="1:22" x14ac:dyDescent="0.25">
      <c r="A647" s="126" t="s">
        <v>652</v>
      </c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 t="s">
        <v>10</v>
      </c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</row>
    <row r="648" spans="1:22" ht="19.5" customHeight="1" x14ac:dyDescent="0.25">
      <c r="A648" s="127" t="s">
        <v>653</v>
      </c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 t="s">
        <v>653</v>
      </c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</row>
    <row r="649" spans="1:22" x14ac:dyDescent="0.25">
      <c r="A649" s="126" t="s">
        <v>656</v>
      </c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 t="s">
        <v>656</v>
      </c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</row>
    <row r="650" spans="1:22" ht="78" customHeight="1" x14ac:dyDescent="0.25">
      <c r="A650" s="127" t="s">
        <v>767</v>
      </c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 t="s">
        <v>657</v>
      </c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</row>
    <row r="651" spans="1:22" ht="12" customHeight="1" x14ac:dyDescent="0.25">
      <c r="A651" s="131"/>
      <c r="B651" s="131"/>
      <c r="C651" s="131"/>
      <c r="D651" s="44"/>
      <c r="E651" s="131"/>
      <c r="F651" s="131"/>
      <c r="G651" s="131"/>
      <c r="H651" s="44"/>
      <c r="I651" s="131"/>
      <c r="J651" s="131"/>
      <c r="K651" s="131"/>
      <c r="L651" s="131"/>
      <c r="M651" s="131"/>
      <c r="N651" s="131"/>
      <c r="O651" s="44"/>
      <c r="P651" s="131"/>
      <c r="Q651" s="131"/>
      <c r="R651" s="131"/>
      <c r="S651" s="44"/>
      <c r="T651" s="131"/>
      <c r="U651" s="131"/>
      <c r="V651" s="131"/>
    </row>
    <row r="652" spans="1:22" x14ac:dyDescent="0.25">
      <c r="A652" s="148"/>
      <c r="B652" s="148"/>
      <c r="C652" s="148"/>
      <c r="D652" s="148"/>
      <c r="E652" s="37"/>
      <c r="F652" s="37"/>
      <c r="G652" s="37"/>
      <c r="H652" s="37"/>
      <c r="I652" s="37"/>
      <c r="J652" s="37"/>
      <c r="K652" s="37"/>
      <c r="L652" s="148"/>
      <c r="M652" s="148"/>
      <c r="N652" s="148"/>
      <c r="O652" s="148"/>
      <c r="P652" s="37"/>
      <c r="Q652" s="37"/>
      <c r="R652" s="37"/>
      <c r="S652" s="37"/>
      <c r="T652" s="37"/>
      <c r="U652" s="37"/>
      <c r="V652" s="37"/>
    </row>
    <row r="653" spans="1:22" x14ac:dyDescent="0.25">
      <c r="A653" s="126" t="s">
        <v>658</v>
      </c>
      <c r="B653" s="126"/>
      <c r="C653" s="126"/>
      <c r="D653" s="126"/>
      <c r="E653" s="126"/>
      <c r="F653" s="126"/>
      <c r="G653" s="39"/>
      <c r="H653" s="39"/>
      <c r="I653" s="41"/>
      <c r="J653" s="126" t="s">
        <v>38</v>
      </c>
      <c r="K653" s="126"/>
      <c r="L653" s="126" t="s">
        <v>658</v>
      </c>
      <c r="M653" s="126"/>
      <c r="N653" s="126"/>
      <c r="O653" s="126"/>
      <c r="P653" s="126"/>
      <c r="Q653" s="126"/>
      <c r="R653" s="39"/>
      <c r="S653" s="39"/>
      <c r="T653" s="41"/>
      <c r="U653" s="126" t="s">
        <v>38</v>
      </c>
      <c r="V653" s="126"/>
    </row>
    <row r="654" spans="1:22" ht="12.75" customHeight="1" x14ac:dyDescent="0.25">
      <c r="A654" s="6"/>
      <c r="B654" s="9"/>
      <c r="C654" s="9"/>
      <c r="D654" s="9"/>
      <c r="E654" s="9"/>
      <c r="F654" s="9"/>
      <c r="G654" s="11"/>
      <c r="H654" s="103"/>
      <c r="I654" s="103"/>
      <c r="J654" s="103" t="s">
        <v>0</v>
      </c>
      <c r="K654" s="103"/>
      <c r="L654" s="9"/>
      <c r="M654" s="9"/>
      <c r="N654" s="9"/>
      <c r="O654" s="9"/>
      <c r="P654" s="9"/>
      <c r="Q654" s="9"/>
      <c r="R654" s="11"/>
      <c r="S654" s="103"/>
      <c r="T654" s="103"/>
      <c r="U654" s="103" t="s">
        <v>0</v>
      </c>
      <c r="V654" s="103"/>
    </row>
    <row r="655" spans="1:22" ht="12.75" customHeight="1" x14ac:dyDescent="0.25">
      <c r="A655" s="9"/>
      <c r="B655" s="9"/>
      <c r="C655" s="9"/>
      <c r="D655" s="9"/>
      <c r="E655" s="9"/>
      <c r="F655" s="9"/>
      <c r="G655" s="9"/>
      <c r="H655" s="103"/>
      <c r="I655" s="103"/>
      <c r="J655" s="103" t="s">
        <v>632</v>
      </c>
      <c r="K655" s="103"/>
      <c r="L655" s="9"/>
      <c r="M655" s="9"/>
      <c r="N655" s="9"/>
      <c r="O655" s="9"/>
      <c r="P655" s="9"/>
      <c r="Q655" s="9"/>
      <c r="R655" s="9"/>
      <c r="S655" s="103"/>
      <c r="T655" s="103"/>
      <c r="U655" s="103" t="s">
        <v>632</v>
      </c>
      <c r="V655" s="103"/>
    </row>
    <row r="656" spans="1:22" ht="17.25" customHeight="1" x14ac:dyDescent="0.25">
      <c r="A656" s="37"/>
      <c r="B656" s="37"/>
      <c r="C656" s="37"/>
      <c r="D656" s="37"/>
      <c r="E656" s="37"/>
      <c r="F656" s="37"/>
      <c r="G656" s="43"/>
      <c r="H656" s="129" t="s">
        <v>633</v>
      </c>
      <c r="I656" s="129"/>
      <c r="J656" s="129"/>
      <c r="K656" s="129"/>
      <c r="L656" s="37"/>
      <c r="M656" s="37"/>
      <c r="N656" s="37"/>
      <c r="O656" s="37"/>
      <c r="P656" s="37"/>
      <c r="Q656" s="37"/>
      <c r="R656" s="43"/>
      <c r="S656" s="129" t="s">
        <v>633</v>
      </c>
      <c r="T656" s="129"/>
      <c r="U656" s="129"/>
      <c r="V656" s="129"/>
    </row>
    <row r="657" spans="1:22" ht="21.75" customHeight="1" x14ac:dyDescent="0.25">
      <c r="A657" s="37"/>
      <c r="B657" s="37"/>
      <c r="C657" s="37"/>
      <c r="D657" s="37"/>
      <c r="E657" s="37"/>
      <c r="F657" s="37"/>
      <c r="G657" s="43"/>
      <c r="H657" s="130" t="s">
        <v>1</v>
      </c>
      <c r="I657" s="130"/>
      <c r="J657" s="130"/>
      <c r="K657" s="130"/>
      <c r="L657" s="37"/>
      <c r="M657" s="37"/>
      <c r="N657" s="37"/>
      <c r="O657" s="37"/>
      <c r="P657" s="37"/>
      <c r="Q657" s="37"/>
      <c r="R657" s="43"/>
      <c r="S657" s="130" t="s">
        <v>1</v>
      </c>
      <c r="T657" s="130"/>
      <c r="U657" s="130"/>
      <c r="V657" s="130"/>
    </row>
    <row r="658" spans="1:22" ht="19.5" customHeight="1" x14ac:dyDescent="0.25">
      <c r="A658" s="37"/>
      <c r="B658" s="37"/>
      <c r="C658" s="37"/>
      <c r="D658" s="37"/>
      <c r="E658" s="37"/>
      <c r="F658" s="37"/>
      <c r="G658" s="43"/>
      <c r="H658" s="130" t="s">
        <v>2</v>
      </c>
      <c r="I658" s="130"/>
      <c r="J658" s="130"/>
      <c r="K658" s="130"/>
      <c r="L658" s="37"/>
      <c r="M658" s="37"/>
      <c r="N658" s="37"/>
      <c r="O658" s="37"/>
      <c r="P658" s="37"/>
      <c r="Q658" s="37"/>
      <c r="R658" s="43"/>
      <c r="S658" s="130" t="s">
        <v>2</v>
      </c>
      <c r="T658" s="130"/>
      <c r="U658" s="130"/>
      <c r="V658" s="130"/>
    </row>
    <row r="659" spans="1:22" ht="21" customHeight="1" x14ac:dyDescent="0.25">
      <c r="A659" s="37"/>
      <c r="B659" s="37"/>
      <c r="C659" s="37"/>
      <c r="D659" s="37"/>
      <c r="E659" s="37"/>
      <c r="F659" s="37"/>
      <c r="G659" s="43"/>
      <c r="H659" s="130" t="s">
        <v>3</v>
      </c>
      <c r="I659" s="130"/>
      <c r="J659" s="130"/>
      <c r="K659" s="130"/>
      <c r="L659" s="37"/>
      <c r="M659" s="37"/>
      <c r="N659" s="37"/>
      <c r="O659" s="37"/>
      <c r="P659" s="37"/>
      <c r="Q659" s="37"/>
      <c r="R659" s="43"/>
      <c r="S659" s="130" t="s">
        <v>3</v>
      </c>
      <c r="T659" s="130"/>
      <c r="U659" s="130"/>
      <c r="V659" s="130"/>
    </row>
    <row r="660" spans="1:22" ht="14.25" customHeight="1" x14ac:dyDescent="0.25">
      <c r="A660" s="37"/>
      <c r="B660" s="37"/>
      <c r="C660" s="37"/>
      <c r="D660" s="37"/>
      <c r="E660" s="37"/>
      <c r="F660" s="37"/>
      <c r="G660" s="37"/>
      <c r="H660" s="131" t="s">
        <v>36</v>
      </c>
      <c r="I660" s="131"/>
      <c r="J660" s="131"/>
      <c r="K660" s="131"/>
      <c r="L660" s="37"/>
      <c r="M660" s="37"/>
      <c r="N660" s="37"/>
      <c r="O660" s="37"/>
      <c r="P660" s="37"/>
      <c r="Q660" s="37"/>
      <c r="R660" s="37"/>
      <c r="S660" s="131" t="s">
        <v>36</v>
      </c>
      <c r="T660" s="131"/>
      <c r="U660" s="131"/>
      <c r="V660" s="131"/>
    </row>
    <row r="661" spans="1:22" ht="0.75" hidden="1" customHeight="1" x14ac:dyDescent="0.2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</row>
    <row r="662" spans="1:22" x14ac:dyDescent="0.25">
      <c r="A662" s="37"/>
      <c r="B662" s="37"/>
      <c r="C662" s="149" t="s">
        <v>428</v>
      </c>
      <c r="D662" s="149"/>
      <c r="E662" s="149"/>
      <c r="F662" s="149"/>
      <c r="G662" s="149"/>
      <c r="H662" s="149"/>
      <c r="I662" s="149"/>
      <c r="J662" s="37"/>
      <c r="K662" s="37"/>
      <c r="L662" s="37"/>
      <c r="M662" s="37"/>
      <c r="N662" s="149" t="s">
        <v>734</v>
      </c>
      <c r="O662" s="149"/>
      <c r="P662" s="149"/>
      <c r="Q662" s="149"/>
      <c r="R662" s="149"/>
      <c r="S662" s="149"/>
      <c r="T662" s="149"/>
      <c r="U662" s="37"/>
      <c r="V662" s="37"/>
    </row>
    <row r="663" spans="1:22" ht="5.25" customHeight="1" x14ac:dyDescent="0.2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</row>
    <row r="664" spans="1:22" x14ac:dyDescent="0.25">
      <c r="A664" s="148" t="s">
        <v>16</v>
      </c>
      <c r="B664" s="148"/>
      <c r="C664" s="148"/>
      <c r="D664" s="148"/>
      <c r="E664" s="149" t="s">
        <v>438</v>
      </c>
      <c r="F664" s="149"/>
      <c r="G664" s="149"/>
      <c r="H664" s="149"/>
      <c r="I664" s="149"/>
      <c r="J664" s="149"/>
      <c r="K664" s="149"/>
      <c r="L664" s="148" t="s">
        <v>16</v>
      </c>
      <c r="M664" s="148"/>
      <c r="N664" s="148"/>
      <c r="O664" s="148"/>
      <c r="P664" s="149" t="s">
        <v>438</v>
      </c>
      <c r="Q664" s="149"/>
      <c r="R664" s="149"/>
      <c r="S664" s="149"/>
      <c r="T664" s="149"/>
      <c r="U664" s="149"/>
      <c r="V664" s="149"/>
    </row>
    <row r="665" spans="1:22" ht="28.5" customHeight="1" x14ac:dyDescent="0.25">
      <c r="A665" s="150" t="s">
        <v>17</v>
      </c>
      <c r="B665" s="150"/>
      <c r="C665" s="150"/>
      <c r="D665" s="150"/>
      <c r="E665" s="151" t="s">
        <v>579</v>
      </c>
      <c r="F665" s="151"/>
      <c r="G665" s="151"/>
      <c r="H665" s="151"/>
      <c r="I665" s="151"/>
      <c r="J665" s="151"/>
      <c r="K665" s="151"/>
      <c r="L665" s="150" t="s">
        <v>17</v>
      </c>
      <c r="M665" s="150"/>
      <c r="N665" s="150"/>
      <c r="O665" s="150"/>
      <c r="P665" s="151" t="s">
        <v>579</v>
      </c>
      <c r="Q665" s="151"/>
      <c r="R665" s="151"/>
      <c r="S665" s="151"/>
      <c r="T665" s="151"/>
      <c r="U665" s="151"/>
      <c r="V665" s="151"/>
    </row>
    <row r="666" spans="1:22" x14ac:dyDescent="0.25">
      <c r="A666" s="148" t="s">
        <v>18</v>
      </c>
      <c r="B666" s="148"/>
      <c r="C666" s="148"/>
      <c r="D666" s="148"/>
      <c r="E666" s="126">
        <v>290</v>
      </c>
      <c r="F666" s="126"/>
      <c r="G666" s="126"/>
      <c r="H666" s="126"/>
      <c r="I666" s="126"/>
      <c r="J666" s="126"/>
      <c r="K666" s="126"/>
      <c r="L666" s="148" t="s">
        <v>18</v>
      </c>
      <c r="M666" s="148"/>
      <c r="N666" s="148"/>
      <c r="O666" s="148"/>
      <c r="P666" s="126">
        <v>290</v>
      </c>
      <c r="Q666" s="126"/>
      <c r="R666" s="126"/>
      <c r="S666" s="126"/>
      <c r="T666" s="126"/>
      <c r="U666" s="126"/>
      <c r="V666" s="126"/>
    </row>
    <row r="667" spans="1:22" x14ac:dyDescent="0.25">
      <c r="A667" s="148" t="s">
        <v>24</v>
      </c>
      <c r="B667" s="148"/>
      <c r="C667" s="148"/>
      <c r="D667" s="148"/>
      <c r="E667" s="126">
        <v>240</v>
      </c>
      <c r="F667" s="126"/>
      <c r="G667" s="126"/>
      <c r="H667" s="126"/>
      <c r="I667" s="126"/>
      <c r="J667" s="126"/>
      <c r="K667" s="126"/>
      <c r="L667" s="148" t="s">
        <v>24</v>
      </c>
      <c r="M667" s="148"/>
      <c r="N667" s="148"/>
      <c r="O667" s="148"/>
      <c r="P667" s="126">
        <v>260</v>
      </c>
      <c r="Q667" s="126"/>
      <c r="R667" s="126"/>
      <c r="S667" s="126"/>
      <c r="T667" s="126"/>
      <c r="U667" s="126"/>
      <c r="V667" s="126"/>
    </row>
    <row r="668" spans="1:22" x14ac:dyDescent="0.25">
      <c r="A668" s="176" t="s">
        <v>19</v>
      </c>
      <c r="B668" s="176"/>
      <c r="C668" s="176"/>
      <c r="D668" s="176"/>
      <c r="E668" s="176"/>
      <c r="F668" s="174" t="s">
        <v>20</v>
      </c>
      <c r="G668" s="174"/>
      <c r="H668" s="174"/>
      <c r="I668" s="174"/>
      <c r="J668" s="174"/>
      <c r="K668" s="174"/>
      <c r="L668" s="176" t="s">
        <v>19</v>
      </c>
      <c r="M668" s="176"/>
      <c r="N668" s="176"/>
      <c r="O668" s="176"/>
      <c r="P668" s="176"/>
      <c r="Q668" s="174" t="s">
        <v>20</v>
      </c>
      <c r="R668" s="174"/>
      <c r="S668" s="174"/>
      <c r="T668" s="174"/>
      <c r="U668" s="174"/>
      <c r="V668" s="174"/>
    </row>
    <row r="669" spans="1:22" x14ac:dyDescent="0.25">
      <c r="A669" s="176"/>
      <c r="B669" s="176"/>
      <c r="C669" s="176"/>
      <c r="D669" s="176"/>
      <c r="E669" s="176"/>
      <c r="F669" s="174" t="s">
        <v>21</v>
      </c>
      <c r="G669" s="174"/>
      <c r="H669" s="174"/>
      <c r="I669" s="174" t="s">
        <v>22</v>
      </c>
      <c r="J669" s="174"/>
      <c r="K669" s="174"/>
      <c r="L669" s="176"/>
      <c r="M669" s="176"/>
      <c r="N669" s="176"/>
      <c r="O669" s="176"/>
      <c r="P669" s="176"/>
      <c r="Q669" s="174" t="s">
        <v>21</v>
      </c>
      <c r="R669" s="174"/>
      <c r="S669" s="174"/>
      <c r="T669" s="174" t="s">
        <v>22</v>
      </c>
      <c r="U669" s="174"/>
      <c r="V669" s="174"/>
    </row>
    <row r="670" spans="1:22" x14ac:dyDescent="0.25">
      <c r="A670" s="173" t="s">
        <v>637</v>
      </c>
      <c r="B670" s="173"/>
      <c r="C670" s="173"/>
      <c r="D670" s="173"/>
      <c r="E670" s="173"/>
      <c r="F670" s="132">
        <v>109.6</v>
      </c>
      <c r="G670" s="133"/>
      <c r="H670" s="134"/>
      <c r="I670" s="132">
        <v>98.7</v>
      </c>
      <c r="J670" s="133"/>
      <c r="K670" s="134"/>
      <c r="L670" s="173" t="s">
        <v>637</v>
      </c>
      <c r="M670" s="173"/>
      <c r="N670" s="173"/>
      <c r="O670" s="173"/>
      <c r="P670" s="173"/>
      <c r="Q670" s="132">
        <f>F670*260/240</f>
        <v>118.73333333333333</v>
      </c>
      <c r="R670" s="133"/>
      <c r="S670" s="134"/>
      <c r="T670" s="132">
        <f>I670*260/240</f>
        <v>106.925</v>
      </c>
      <c r="U670" s="133"/>
      <c r="V670" s="134"/>
    </row>
    <row r="671" spans="1:22" x14ac:dyDescent="0.25">
      <c r="A671" s="173" t="s">
        <v>638</v>
      </c>
      <c r="B671" s="173"/>
      <c r="C671" s="173"/>
      <c r="D671" s="173"/>
      <c r="E671" s="173"/>
      <c r="F671" s="132">
        <v>109.6</v>
      </c>
      <c r="G671" s="133"/>
      <c r="H671" s="134"/>
      <c r="I671" s="132">
        <v>98.7</v>
      </c>
      <c r="J671" s="133"/>
      <c r="K671" s="134"/>
      <c r="L671" s="173" t="s">
        <v>638</v>
      </c>
      <c r="M671" s="173"/>
      <c r="N671" s="173"/>
      <c r="O671" s="173"/>
      <c r="P671" s="173"/>
      <c r="Q671" s="132">
        <f>F671*260/240</f>
        <v>118.73333333333333</v>
      </c>
      <c r="R671" s="133"/>
      <c r="S671" s="134"/>
      <c r="T671" s="132">
        <f>I671*260/240</f>
        <v>106.925</v>
      </c>
      <c r="U671" s="133"/>
      <c r="V671" s="134"/>
    </row>
    <row r="672" spans="1:22" x14ac:dyDescent="0.25">
      <c r="A672" s="135" t="s">
        <v>55</v>
      </c>
      <c r="B672" s="136"/>
      <c r="C672" s="136"/>
      <c r="D672" s="136"/>
      <c r="E672" s="137"/>
      <c r="F672" s="132">
        <v>2.7</v>
      </c>
      <c r="G672" s="133"/>
      <c r="H672" s="134"/>
      <c r="I672" s="132">
        <v>2.7</v>
      </c>
      <c r="J672" s="133"/>
      <c r="K672" s="134"/>
      <c r="L672" s="135" t="s">
        <v>55</v>
      </c>
      <c r="M672" s="136"/>
      <c r="N672" s="136"/>
      <c r="O672" s="136"/>
      <c r="P672" s="137"/>
      <c r="Q672" s="132">
        <f>F672*260/240</f>
        <v>2.9249999999999998</v>
      </c>
      <c r="R672" s="133"/>
      <c r="S672" s="134"/>
      <c r="T672" s="132">
        <f>I672*260/240</f>
        <v>2.9249999999999998</v>
      </c>
      <c r="U672" s="133"/>
      <c r="V672" s="134"/>
    </row>
    <row r="673" spans="1:22" x14ac:dyDescent="0.25">
      <c r="A673" s="173" t="s">
        <v>783</v>
      </c>
      <c r="B673" s="173"/>
      <c r="C673" s="173"/>
      <c r="D673" s="173"/>
      <c r="E673" s="173"/>
      <c r="F673" s="132">
        <f>I673*100/75</f>
        <v>146.26666666666668</v>
      </c>
      <c r="G673" s="133"/>
      <c r="H673" s="134"/>
      <c r="I673" s="132">
        <v>109.7</v>
      </c>
      <c r="J673" s="133"/>
      <c r="K673" s="134"/>
      <c r="L673" s="173" t="s">
        <v>783</v>
      </c>
      <c r="M673" s="173"/>
      <c r="N673" s="173"/>
      <c r="O673" s="173"/>
      <c r="P673" s="173"/>
      <c r="Q673" s="132">
        <f t="shared" ref="Q673:Q677" si="107">F673*260/240</f>
        <v>158.45555555555558</v>
      </c>
      <c r="R673" s="133"/>
      <c r="S673" s="134"/>
      <c r="T673" s="132">
        <f t="shared" ref="T673:T680" si="108">I673*260/240</f>
        <v>118.84166666666667</v>
      </c>
      <c r="U673" s="133"/>
      <c r="V673" s="134"/>
    </row>
    <row r="674" spans="1:22" x14ac:dyDescent="0.25">
      <c r="A674" s="173" t="s">
        <v>68</v>
      </c>
      <c r="B674" s="173"/>
      <c r="C674" s="173"/>
      <c r="D674" s="173"/>
      <c r="E674" s="173"/>
      <c r="F674" s="132">
        <f>I674*100/80</f>
        <v>23.75</v>
      </c>
      <c r="G674" s="133"/>
      <c r="H674" s="134"/>
      <c r="I674" s="132">
        <v>19</v>
      </c>
      <c r="J674" s="133"/>
      <c r="K674" s="134"/>
      <c r="L674" s="173" t="s">
        <v>68</v>
      </c>
      <c r="M674" s="173"/>
      <c r="N674" s="173"/>
      <c r="O674" s="173"/>
      <c r="P674" s="173"/>
      <c r="Q674" s="132">
        <f t="shared" si="107"/>
        <v>25.729166666666668</v>
      </c>
      <c r="R674" s="133"/>
      <c r="S674" s="134"/>
      <c r="T674" s="132">
        <f t="shared" si="108"/>
        <v>20.583333333333332</v>
      </c>
      <c r="U674" s="133"/>
      <c r="V674" s="134"/>
    </row>
    <row r="675" spans="1:22" x14ac:dyDescent="0.25">
      <c r="A675" s="173" t="s">
        <v>69</v>
      </c>
      <c r="B675" s="173"/>
      <c r="C675" s="173"/>
      <c r="D675" s="173"/>
      <c r="E675" s="173"/>
      <c r="F675" s="132">
        <v>16.3</v>
      </c>
      <c r="G675" s="133"/>
      <c r="H675" s="134"/>
      <c r="I675" s="132">
        <v>13.7</v>
      </c>
      <c r="J675" s="133"/>
      <c r="K675" s="134"/>
      <c r="L675" s="173" t="s">
        <v>69</v>
      </c>
      <c r="M675" s="173"/>
      <c r="N675" s="173"/>
      <c r="O675" s="173"/>
      <c r="P675" s="173"/>
      <c r="Q675" s="132">
        <f t="shared" si="107"/>
        <v>17.658333333333335</v>
      </c>
      <c r="R675" s="133"/>
      <c r="S675" s="134"/>
      <c r="T675" s="132">
        <f t="shared" si="108"/>
        <v>14.841666666666667</v>
      </c>
      <c r="U675" s="133"/>
      <c r="V675" s="134"/>
    </row>
    <row r="676" spans="1:22" x14ac:dyDescent="0.25">
      <c r="A676" s="173" t="s">
        <v>71</v>
      </c>
      <c r="B676" s="173"/>
      <c r="C676" s="173"/>
      <c r="D676" s="173"/>
      <c r="E676" s="173"/>
      <c r="F676" s="132">
        <v>3.3</v>
      </c>
      <c r="G676" s="133"/>
      <c r="H676" s="134"/>
      <c r="I676" s="132">
        <v>3.3</v>
      </c>
      <c r="J676" s="133"/>
      <c r="K676" s="134"/>
      <c r="L676" s="173" t="s">
        <v>71</v>
      </c>
      <c r="M676" s="173"/>
      <c r="N676" s="173"/>
      <c r="O676" s="173"/>
      <c r="P676" s="173"/>
      <c r="Q676" s="132">
        <f t="shared" si="107"/>
        <v>3.5750000000000002</v>
      </c>
      <c r="R676" s="133"/>
      <c r="S676" s="134"/>
      <c r="T676" s="132">
        <f t="shared" si="108"/>
        <v>3.5750000000000002</v>
      </c>
      <c r="U676" s="133"/>
      <c r="V676" s="134"/>
    </row>
    <row r="677" spans="1:22" x14ac:dyDescent="0.25">
      <c r="A677" s="173" t="s">
        <v>50</v>
      </c>
      <c r="B677" s="173"/>
      <c r="C677" s="173"/>
      <c r="D677" s="173"/>
      <c r="E677" s="173"/>
      <c r="F677" s="132">
        <v>1.4</v>
      </c>
      <c r="G677" s="133"/>
      <c r="H677" s="134"/>
      <c r="I677" s="132">
        <v>1.4</v>
      </c>
      <c r="J677" s="133"/>
      <c r="K677" s="134"/>
      <c r="L677" s="173" t="s">
        <v>50</v>
      </c>
      <c r="M677" s="173"/>
      <c r="N677" s="173"/>
      <c r="O677" s="173"/>
      <c r="P677" s="173"/>
      <c r="Q677" s="132">
        <f t="shared" si="107"/>
        <v>1.5166666666666666</v>
      </c>
      <c r="R677" s="133"/>
      <c r="S677" s="134"/>
      <c r="T677" s="132">
        <f t="shared" si="108"/>
        <v>1.5166666666666666</v>
      </c>
      <c r="U677" s="133"/>
      <c r="V677" s="134"/>
    </row>
    <row r="678" spans="1:22" x14ac:dyDescent="0.25">
      <c r="A678" s="135" t="s">
        <v>769</v>
      </c>
      <c r="B678" s="136"/>
      <c r="C678" s="136"/>
      <c r="D678" s="136"/>
      <c r="E678" s="137"/>
      <c r="F678" s="132"/>
      <c r="G678" s="133"/>
      <c r="H678" s="134"/>
      <c r="I678" s="164">
        <v>70</v>
      </c>
      <c r="J678" s="165"/>
      <c r="K678" s="166"/>
      <c r="L678" s="135" t="s">
        <v>769</v>
      </c>
      <c r="M678" s="136"/>
      <c r="N678" s="136"/>
      <c r="O678" s="136"/>
      <c r="P678" s="137"/>
      <c r="Q678" s="132"/>
      <c r="R678" s="133"/>
      <c r="S678" s="134"/>
      <c r="T678" s="132">
        <f t="shared" ref="T678" si="109">I678*260/240</f>
        <v>75.833333333333329</v>
      </c>
      <c r="U678" s="133"/>
      <c r="V678" s="134"/>
    </row>
    <row r="679" spans="1:22" x14ac:dyDescent="0.25">
      <c r="A679" s="135" t="s">
        <v>770</v>
      </c>
      <c r="B679" s="136"/>
      <c r="C679" s="136"/>
      <c r="D679" s="136"/>
      <c r="E679" s="137"/>
      <c r="F679" s="132"/>
      <c r="G679" s="133"/>
      <c r="H679" s="134"/>
      <c r="I679" s="164">
        <v>170</v>
      </c>
      <c r="J679" s="165"/>
      <c r="K679" s="166"/>
      <c r="L679" s="135" t="s">
        <v>770</v>
      </c>
      <c r="M679" s="136"/>
      <c r="N679" s="136"/>
      <c r="O679" s="136"/>
      <c r="P679" s="137"/>
      <c r="Q679" s="132"/>
      <c r="R679" s="133"/>
      <c r="S679" s="134"/>
      <c r="T679" s="132">
        <f t="shared" ref="T679" si="110">I679*260/240</f>
        <v>184.16666666666666</v>
      </c>
      <c r="U679" s="133"/>
      <c r="V679" s="134"/>
    </row>
    <row r="680" spans="1:22" x14ac:dyDescent="0.25">
      <c r="A680" s="173" t="s">
        <v>25</v>
      </c>
      <c r="B680" s="173"/>
      <c r="C680" s="173"/>
      <c r="D680" s="173"/>
      <c r="E680" s="173"/>
      <c r="F680" s="132"/>
      <c r="G680" s="133"/>
      <c r="H680" s="134"/>
      <c r="I680" s="164">
        <v>240</v>
      </c>
      <c r="J680" s="165"/>
      <c r="K680" s="166"/>
      <c r="L680" s="173" t="s">
        <v>25</v>
      </c>
      <c r="M680" s="173"/>
      <c r="N680" s="173"/>
      <c r="O680" s="173"/>
      <c r="P680" s="173"/>
      <c r="Q680" s="132"/>
      <c r="R680" s="133"/>
      <c r="S680" s="134"/>
      <c r="T680" s="164">
        <f t="shared" si="108"/>
        <v>260</v>
      </c>
      <c r="U680" s="165"/>
      <c r="V680" s="166"/>
    </row>
    <row r="681" spans="1:22" x14ac:dyDescent="0.25">
      <c r="A681" s="139" t="s">
        <v>31</v>
      </c>
      <c r="B681" s="139"/>
      <c r="C681" s="139"/>
      <c r="D681" s="139"/>
      <c r="E681" s="139"/>
      <c r="F681" s="139"/>
      <c r="G681" s="139"/>
      <c r="H681" s="139"/>
      <c r="I681" s="138"/>
      <c r="J681" s="138"/>
      <c r="K681" s="138"/>
      <c r="L681" s="139" t="s">
        <v>31</v>
      </c>
      <c r="M681" s="139"/>
      <c r="N681" s="139"/>
      <c r="O681" s="139"/>
      <c r="P681" s="139"/>
      <c r="Q681" s="139"/>
      <c r="R681" s="139"/>
      <c r="S681" s="139"/>
      <c r="T681" s="138"/>
      <c r="U681" s="138"/>
      <c r="V681" s="138"/>
    </row>
    <row r="682" spans="1:22" ht="15" customHeight="1" x14ac:dyDescent="0.25">
      <c r="A682" s="174" t="s">
        <v>26</v>
      </c>
      <c r="B682" s="174"/>
      <c r="C682" s="174"/>
      <c r="D682" s="174"/>
      <c r="E682" s="174"/>
      <c r="F682" s="174"/>
      <c r="G682" s="175" t="s">
        <v>30</v>
      </c>
      <c r="H682" s="175"/>
      <c r="I682" s="142" t="s">
        <v>9</v>
      </c>
      <c r="J682" s="143"/>
      <c r="K682" s="144"/>
      <c r="L682" s="174" t="s">
        <v>26</v>
      </c>
      <c r="M682" s="174"/>
      <c r="N682" s="174"/>
      <c r="O682" s="174"/>
      <c r="P682" s="174"/>
      <c r="Q682" s="174"/>
      <c r="R682" s="175" t="s">
        <v>30</v>
      </c>
      <c r="S682" s="175"/>
      <c r="T682" s="142" t="s">
        <v>9</v>
      </c>
      <c r="U682" s="143"/>
      <c r="V682" s="144"/>
    </row>
    <row r="683" spans="1:22" x14ac:dyDescent="0.25">
      <c r="A683" s="174" t="s">
        <v>27</v>
      </c>
      <c r="B683" s="174"/>
      <c r="C683" s="174" t="s">
        <v>28</v>
      </c>
      <c r="D683" s="174"/>
      <c r="E683" s="174" t="s">
        <v>29</v>
      </c>
      <c r="F683" s="174"/>
      <c r="G683" s="175"/>
      <c r="H683" s="175"/>
      <c r="I683" s="145"/>
      <c r="J683" s="146"/>
      <c r="K683" s="147"/>
      <c r="L683" s="174" t="s">
        <v>27</v>
      </c>
      <c r="M683" s="174"/>
      <c r="N683" s="174" t="s">
        <v>28</v>
      </c>
      <c r="O683" s="174"/>
      <c r="P683" s="174" t="s">
        <v>29</v>
      </c>
      <c r="Q683" s="174"/>
      <c r="R683" s="175"/>
      <c r="S683" s="175"/>
      <c r="T683" s="145"/>
      <c r="U683" s="146"/>
      <c r="V683" s="147"/>
    </row>
    <row r="684" spans="1:22" x14ac:dyDescent="0.25">
      <c r="A684" s="251">
        <v>18</v>
      </c>
      <c r="B684" s="251"/>
      <c r="C684" s="251">
        <v>15.9</v>
      </c>
      <c r="D684" s="251"/>
      <c r="E684" s="251">
        <v>20.6</v>
      </c>
      <c r="F684" s="251"/>
      <c r="G684" s="251">
        <v>297.60000000000002</v>
      </c>
      <c r="H684" s="251"/>
      <c r="I684" s="251">
        <v>8.6999999999999993</v>
      </c>
      <c r="J684" s="152"/>
      <c r="K684" s="38"/>
      <c r="L684" s="251">
        <f>A684*260/240</f>
        <v>19.5</v>
      </c>
      <c r="M684" s="251"/>
      <c r="N684" s="251">
        <f t="shared" ref="N684" si="111">C684*260/240</f>
        <v>17.225000000000001</v>
      </c>
      <c r="O684" s="251"/>
      <c r="P684" s="251">
        <f t="shared" ref="P684" si="112">E684*260/240</f>
        <v>22.316666666666666</v>
      </c>
      <c r="Q684" s="251"/>
      <c r="R684" s="251">
        <f t="shared" ref="R684" si="113">G684*260/240</f>
        <v>322.39999999999998</v>
      </c>
      <c r="S684" s="251"/>
      <c r="T684" s="251">
        <f t="shared" ref="T684" si="114">I684*260/240</f>
        <v>9.4250000000000007</v>
      </c>
      <c r="U684" s="152"/>
      <c r="V684" s="38"/>
    </row>
    <row r="685" spans="1:22" x14ac:dyDescent="0.25">
      <c r="A685" s="138" t="s">
        <v>32</v>
      </c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 t="s">
        <v>32</v>
      </c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</row>
    <row r="686" spans="1:22" ht="108" customHeight="1" x14ac:dyDescent="0.25">
      <c r="A686" s="256" t="s">
        <v>463</v>
      </c>
      <c r="B686" s="257"/>
      <c r="C686" s="257"/>
      <c r="D686" s="257"/>
      <c r="E686" s="257"/>
      <c r="F686" s="257"/>
      <c r="G686" s="257"/>
      <c r="H686" s="257"/>
      <c r="I686" s="257"/>
      <c r="J686" s="257"/>
      <c r="K686" s="257"/>
      <c r="L686" s="256" t="s">
        <v>644</v>
      </c>
      <c r="M686" s="257"/>
      <c r="N686" s="257"/>
      <c r="O686" s="257"/>
      <c r="P686" s="257"/>
      <c r="Q686" s="257"/>
      <c r="R686" s="257"/>
      <c r="S686" s="257"/>
      <c r="T686" s="257"/>
      <c r="U686" s="257"/>
      <c r="V686" s="257"/>
    </row>
    <row r="687" spans="1:22" x14ac:dyDescent="0.25">
      <c r="A687" s="126" t="s">
        <v>10</v>
      </c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 t="s">
        <v>10</v>
      </c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</row>
    <row r="688" spans="1:22" ht="33.75" customHeight="1" x14ac:dyDescent="0.25">
      <c r="A688" s="127" t="s">
        <v>146</v>
      </c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 t="s">
        <v>146</v>
      </c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</row>
    <row r="689" spans="1:22" x14ac:dyDescent="0.25">
      <c r="A689" s="126" t="s">
        <v>11</v>
      </c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 t="s">
        <v>11</v>
      </c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</row>
    <row r="690" spans="1:22" ht="51.75" customHeight="1" x14ac:dyDescent="0.25">
      <c r="A690" s="127" t="s">
        <v>439</v>
      </c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 t="s">
        <v>439</v>
      </c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</row>
    <row r="691" spans="1:22" x14ac:dyDescent="0.25">
      <c r="A691" s="131"/>
      <c r="B691" s="131"/>
      <c r="C691" s="131"/>
      <c r="D691" s="44"/>
      <c r="E691" s="131"/>
      <c r="F691" s="131"/>
      <c r="G691" s="131"/>
      <c r="H691" s="44"/>
      <c r="I691" s="131"/>
      <c r="J691" s="131"/>
      <c r="K691" s="131"/>
      <c r="L691" s="131"/>
      <c r="M691" s="131"/>
      <c r="N691" s="131"/>
      <c r="O691" s="44"/>
      <c r="P691" s="131"/>
      <c r="Q691" s="131"/>
      <c r="R691" s="131"/>
      <c r="S691" s="44"/>
      <c r="T691" s="131"/>
      <c r="U691" s="131"/>
      <c r="V691" s="131"/>
    </row>
    <row r="692" spans="1:22" x14ac:dyDescent="0.25">
      <c r="A692" s="148"/>
      <c r="B692" s="148"/>
      <c r="C692" s="148"/>
      <c r="D692" s="148"/>
      <c r="E692" s="37"/>
      <c r="F692" s="37"/>
      <c r="G692" s="37"/>
      <c r="H692" s="37"/>
      <c r="I692" s="37"/>
      <c r="J692" s="37"/>
      <c r="K692" s="37"/>
      <c r="L692" s="148"/>
      <c r="M692" s="148"/>
      <c r="N692" s="148"/>
      <c r="O692" s="148"/>
      <c r="P692" s="37"/>
      <c r="Q692" s="37"/>
      <c r="R692" s="37"/>
      <c r="S692" s="37"/>
      <c r="T692" s="37"/>
      <c r="U692" s="37"/>
      <c r="V692" s="37"/>
    </row>
    <row r="693" spans="1:22" x14ac:dyDescent="0.25">
      <c r="A693" s="126" t="s">
        <v>391</v>
      </c>
      <c r="B693" s="126"/>
      <c r="C693" s="126"/>
      <c r="D693" s="126"/>
      <c r="E693" s="126"/>
      <c r="F693" s="126"/>
      <c r="G693" s="39"/>
      <c r="H693" s="39"/>
      <c r="I693" s="41"/>
      <c r="J693" s="126" t="s">
        <v>38</v>
      </c>
      <c r="K693" s="126"/>
      <c r="L693" s="126" t="s">
        <v>391</v>
      </c>
      <c r="M693" s="126"/>
      <c r="N693" s="126"/>
      <c r="O693" s="126"/>
      <c r="P693" s="126"/>
      <c r="Q693" s="126"/>
      <c r="R693" s="39"/>
      <c r="S693" s="39"/>
      <c r="T693" s="41"/>
      <c r="U693" s="126" t="s">
        <v>38</v>
      </c>
      <c r="V693" s="126"/>
    </row>
    <row r="694" spans="1:22" x14ac:dyDescent="0.25">
      <c r="A694" s="31" t="s">
        <v>751</v>
      </c>
      <c r="B694" s="9"/>
      <c r="C694" s="9"/>
      <c r="D694" s="9"/>
      <c r="E694" s="9"/>
      <c r="F694" s="9"/>
      <c r="G694" s="11"/>
      <c r="H694" s="103"/>
      <c r="I694" s="103"/>
      <c r="J694" s="103" t="s">
        <v>0</v>
      </c>
      <c r="K694" s="103"/>
      <c r="L694" s="22"/>
      <c r="M694" s="9"/>
      <c r="N694" s="9"/>
      <c r="O694" s="9"/>
      <c r="P694" s="9"/>
      <c r="Q694" s="9"/>
      <c r="R694" s="11"/>
      <c r="S694" s="103"/>
      <c r="T694" s="103"/>
      <c r="U694" s="103" t="s">
        <v>0</v>
      </c>
      <c r="V694" s="103"/>
    </row>
    <row r="695" spans="1:22" x14ac:dyDescent="0.25">
      <c r="A695" s="37"/>
      <c r="B695" s="37"/>
      <c r="C695" s="37"/>
      <c r="D695" s="37"/>
      <c r="E695" s="37"/>
      <c r="F695" s="37"/>
      <c r="G695" s="37"/>
      <c r="H695" s="128"/>
      <c r="I695" s="128"/>
      <c r="J695" s="128" t="s">
        <v>632</v>
      </c>
      <c r="K695" s="128"/>
      <c r="L695" s="37"/>
      <c r="M695" s="37"/>
      <c r="N695" s="37"/>
      <c r="O695" s="37"/>
      <c r="P695" s="37"/>
      <c r="Q695" s="37"/>
      <c r="R695" s="37"/>
      <c r="S695" s="128"/>
      <c r="T695" s="128"/>
      <c r="U695" s="128" t="s">
        <v>632</v>
      </c>
      <c r="V695" s="128"/>
    </row>
    <row r="696" spans="1:22" ht="12.75" customHeight="1" x14ac:dyDescent="0.25">
      <c r="A696" s="37"/>
      <c r="B696" s="37"/>
      <c r="C696" s="37"/>
      <c r="D696" s="37"/>
      <c r="E696" s="37"/>
      <c r="F696" s="37"/>
      <c r="G696" s="43"/>
      <c r="H696" s="129" t="s">
        <v>633</v>
      </c>
      <c r="I696" s="129"/>
      <c r="J696" s="129"/>
      <c r="K696" s="129"/>
      <c r="L696" s="37"/>
      <c r="M696" s="37"/>
      <c r="N696" s="37"/>
      <c r="O696" s="37"/>
      <c r="P696" s="37"/>
      <c r="Q696" s="37"/>
      <c r="R696" s="43"/>
      <c r="S696" s="129" t="s">
        <v>633</v>
      </c>
      <c r="T696" s="129"/>
      <c r="U696" s="129"/>
      <c r="V696" s="129"/>
    </row>
    <row r="697" spans="1:22" ht="15" customHeight="1" x14ac:dyDescent="0.25">
      <c r="A697" s="37"/>
      <c r="B697" s="37"/>
      <c r="C697" s="37"/>
      <c r="D697" s="37"/>
      <c r="E697" s="37"/>
      <c r="F697" s="37"/>
      <c r="G697" s="43"/>
      <c r="H697" s="130" t="s">
        <v>1</v>
      </c>
      <c r="I697" s="130"/>
      <c r="J697" s="130"/>
      <c r="K697" s="130"/>
      <c r="L697" s="37"/>
      <c r="M697" s="37"/>
      <c r="N697" s="37"/>
      <c r="O697" s="37"/>
      <c r="P697" s="37"/>
      <c r="Q697" s="37"/>
      <c r="R697" s="43"/>
      <c r="S697" s="130" t="s">
        <v>1</v>
      </c>
      <c r="T697" s="130"/>
      <c r="U697" s="130"/>
      <c r="V697" s="130"/>
    </row>
    <row r="698" spans="1:22" ht="14.25" customHeight="1" x14ac:dyDescent="0.25">
      <c r="A698" s="37"/>
      <c r="B698" s="37"/>
      <c r="C698" s="37"/>
      <c r="D698" s="37"/>
      <c r="E698" s="37"/>
      <c r="F698" s="37"/>
      <c r="G698" s="43"/>
      <c r="H698" s="130" t="s">
        <v>2</v>
      </c>
      <c r="I698" s="130"/>
      <c r="J698" s="130"/>
      <c r="K698" s="130"/>
      <c r="L698" s="37"/>
      <c r="M698" s="37"/>
      <c r="N698" s="37"/>
      <c r="O698" s="37"/>
      <c r="P698" s="37"/>
      <c r="Q698" s="37"/>
      <c r="R698" s="43"/>
      <c r="S698" s="130" t="s">
        <v>2</v>
      </c>
      <c r="T698" s="130"/>
      <c r="U698" s="130"/>
      <c r="V698" s="130"/>
    </row>
    <row r="699" spans="1:22" ht="14.25" customHeight="1" x14ac:dyDescent="0.25">
      <c r="A699" s="37"/>
      <c r="B699" s="37"/>
      <c r="C699" s="37"/>
      <c r="D699" s="37"/>
      <c r="E699" s="37"/>
      <c r="F699" s="37"/>
      <c r="G699" s="43"/>
      <c r="H699" s="130" t="s">
        <v>3</v>
      </c>
      <c r="I699" s="130"/>
      <c r="J699" s="130"/>
      <c r="K699" s="130"/>
      <c r="L699" s="37"/>
      <c r="M699" s="37"/>
      <c r="N699" s="37"/>
      <c r="O699" s="37"/>
      <c r="P699" s="37"/>
      <c r="Q699" s="37"/>
      <c r="R699" s="43"/>
      <c r="S699" s="130" t="s">
        <v>3</v>
      </c>
      <c r="T699" s="130"/>
      <c r="U699" s="130"/>
      <c r="V699" s="130"/>
    </row>
    <row r="700" spans="1:22" ht="10.5" customHeight="1" x14ac:dyDescent="0.25">
      <c r="A700" s="37"/>
      <c r="B700" s="37"/>
      <c r="C700" s="37"/>
      <c r="D700" s="37"/>
      <c r="E700" s="37"/>
      <c r="F700" s="37"/>
      <c r="G700" s="37"/>
      <c r="H700" s="131" t="s">
        <v>36</v>
      </c>
      <c r="I700" s="131"/>
      <c r="J700" s="131"/>
      <c r="K700" s="131"/>
      <c r="L700" s="37"/>
      <c r="M700" s="37"/>
      <c r="N700" s="37"/>
      <c r="O700" s="37"/>
      <c r="P700" s="37"/>
      <c r="Q700" s="37"/>
      <c r="R700" s="37"/>
      <c r="S700" s="131" t="s">
        <v>36</v>
      </c>
      <c r="T700" s="131"/>
      <c r="U700" s="131"/>
      <c r="V700" s="131"/>
    </row>
    <row r="701" spans="1:22" ht="2.25" customHeight="1" x14ac:dyDescent="0.2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</row>
    <row r="702" spans="1:22" x14ac:dyDescent="0.25">
      <c r="A702" s="37"/>
      <c r="B702" s="37"/>
      <c r="C702" s="149" t="s">
        <v>771</v>
      </c>
      <c r="D702" s="149"/>
      <c r="E702" s="149"/>
      <c r="F702" s="149"/>
      <c r="G702" s="149"/>
      <c r="H702" s="149"/>
      <c r="I702" s="149"/>
      <c r="J702" s="37"/>
      <c r="K702" s="37"/>
      <c r="L702" s="37"/>
      <c r="M702" s="37"/>
      <c r="N702" s="149" t="s">
        <v>772</v>
      </c>
      <c r="O702" s="149"/>
      <c r="P702" s="149"/>
      <c r="Q702" s="149"/>
      <c r="R702" s="149"/>
      <c r="S702" s="149"/>
      <c r="T702" s="149"/>
      <c r="U702" s="37"/>
      <c r="V702" s="37"/>
    </row>
    <row r="703" spans="1:22" ht="2.25" customHeight="1" x14ac:dyDescent="0.2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</row>
    <row r="704" spans="1:22" x14ac:dyDescent="0.25">
      <c r="A704" s="149" t="s">
        <v>461</v>
      </c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 t="s">
        <v>461</v>
      </c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</row>
    <row r="705" spans="1:22" ht="54" customHeight="1" x14ac:dyDescent="0.25">
      <c r="A705" s="150" t="s">
        <v>650</v>
      </c>
      <c r="B705" s="150"/>
      <c r="C705" s="150"/>
      <c r="D705" s="150"/>
      <c r="E705" s="254" t="s">
        <v>773</v>
      </c>
      <c r="F705" s="254"/>
      <c r="G705" s="254"/>
      <c r="H705" s="254"/>
      <c r="I705" s="254"/>
      <c r="J705" s="254"/>
      <c r="K705" s="254"/>
      <c r="L705" s="150" t="s">
        <v>650</v>
      </c>
      <c r="M705" s="150"/>
      <c r="N705" s="150"/>
      <c r="O705" s="150"/>
      <c r="P705" s="254" t="s">
        <v>773</v>
      </c>
      <c r="Q705" s="254"/>
      <c r="R705" s="254"/>
      <c r="S705" s="254"/>
      <c r="T705" s="254"/>
      <c r="U705" s="254"/>
      <c r="V705" s="254"/>
    </row>
    <row r="706" spans="1:22" ht="42.75" customHeight="1" x14ac:dyDescent="0.25">
      <c r="A706" s="150" t="s">
        <v>651</v>
      </c>
      <c r="B706" s="150"/>
      <c r="C706" s="150"/>
      <c r="D706" s="150"/>
      <c r="E706" s="255" t="s">
        <v>660</v>
      </c>
      <c r="F706" s="255"/>
      <c r="G706" s="255"/>
      <c r="H706" s="255"/>
      <c r="I706" s="255"/>
      <c r="J706" s="255"/>
      <c r="K706" s="255"/>
      <c r="L706" s="150" t="s">
        <v>651</v>
      </c>
      <c r="M706" s="150"/>
      <c r="N706" s="150"/>
      <c r="O706" s="150"/>
      <c r="P706" s="255" t="s">
        <v>660</v>
      </c>
      <c r="Q706" s="255"/>
      <c r="R706" s="255"/>
      <c r="S706" s="255"/>
      <c r="T706" s="255"/>
      <c r="U706" s="255"/>
      <c r="V706" s="255"/>
    </row>
    <row r="707" spans="1:22" ht="12.75" customHeight="1" x14ac:dyDescent="0.25">
      <c r="A707" s="129" t="s">
        <v>649</v>
      </c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 t="s">
        <v>649</v>
      </c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</row>
    <row r="708" spans="1:22" ht="13.5" customHeight="1" x14ac:dyDescent="0.25">
      <c r="A708" s="176" t="s">
        <v>19</v>
      </c>
      <c r="B708" s="176"/>
      <c r="C708" s="176"/>
      <c r="D708" s="176"/>
      <c r="E708" s="176"/>
      <c r="F708" s="174" t="s">
        <v>20</v>
      </c>
      <c r="G708" s="174"/>
      <c r="H708" s="174"/>
      <c r="I708" s="174"/>
      <c r="J708" s="174"/>
      <c r="K708" s="174"/>
      <c r="L708" s="176" t="s">
        <v>19</v>
      </c>
      <c r="M708" s="176"/>
      <c r="N708" s="176"/>
      <c r="O708" s="176"/>
      <c r="P708" s="176"/>
      <c r="Q708" s="174" t="s">
        <v>20</v>
      </c>
      <c r="R708" s="174"/>
      <c r="S708" s="174"/>
      <c r="T708" s="174"/>
      <c r="U708" s="174"/>
      <c r="V708" s="174"/>
    </row>
    <row r="709" spans="1:22" ht="12.75" customHeight="1" x14ac:dyDescent="0.25">
      <c r="A709" s="176"/>
      <c r="B709" s="176"/>
      <c r="C709" s="176"/>
      <c r="D709" s="176"/>
      <c r="E709" s="176"/>
      <c r="F709" s="174" t="s">
        <v>21</v>
      </c>
      <c r="G709" s="174"/>
      <c r="H709" s="174"/>
      <c r="I709" s="174" t="s">
        <v>22</v>
      </c>
      <c r="J709" s="174"/>
      <c r="K709" s="174"/>
      <c r="L709" s="176"/>
      <c r="M709" s="176"/>
      <c r="N709" s="176"/>
      <c r="O709" s="176"/>
      <c r="P709" s="176"/>
      <c r="Q709" s="174" t="s">
        <v>21</v>
      </c>
      <c r="R709" s="174"/>
      <c r="S709" s="174"/>
      <c r="T709" s="174" t="s">
        <v>22</v>
      </c>
      <c r="U709" s="174"/>
      <c r="V709" s="174"/>
    </row>
    <row r="710" spans="1:22" x14ac:dyDescent="0.25">
      <c r="A710" s="173" t="s">
        <v>637</v>
      </c>
      <c r="B710" s="173"/>
      <c r="C710" s="173"/>
      <c r="D710" s="173"/>
      <c r="E710" s="173"/>
      <c r="F710" s="132">
        <v>94.4</v>
      </c>
      <c r="G710" s="133"/>
      <c r="H710" s="134"/>
      <c r="I710" s="132">
        <v>85</v>
      </c>
      <c r="J710" s="133"/>
      <c r="K710" s="134"/>
      <c r="L710" s="173" t="s">
        <v>637</v>
      </c>
      <c r="M710" s="173"/>
      <c r="N710" s="173"/>
      <c r="O710" s="173"/>
      <c r="P710" s="173"/>
      <c r="Q710" s="132">
        <f>F710*100/90</f>
        <v>104.88888888888889</v>
      </c>
      <c r="R710" s="133"/>
      <c r="S710" s="134"/>
      <c r="T710" s="132">
        <f>I710*100/90</f>
        <v>94.444444444444443</v>
      </c>
      <c r="U710" s="133"/>
      <c r="V710" s="134"/>
    </row>
    <row r="711" spans="1:22" x14ac:dyDescent="0.25">
      <c r="A711" s="173" t="s">
        <v>638</v>
      </c>
      <c r="B711" s="173"/>
      <c r="C711" s="173"/>
      <c r="D711" s="173"/>
      <c r="E711" s="173"/>
      <c r="F711" s="132">
        <v>94.4</v>
      </c>
      <c r="G711" s="133"/>
      <c r="H711" s="134"/>
      <c r="I711" s="132">
        <v>85</v>
      </c>
      <c r="J711" s="133"/>
      <c r="K711" s="134"/>
      <c r="L711" s="173" t="s">
        <v>638</v>
      </c>
      <c r="M711" s="173"/>
      <c r="N711" s="173"/>
      <c r="O711" s="173"/>
      <c r="P711" s="173"/>
      <c r="Q711" s="132">
        <f t="shared" ref="Q711:Q718" si="115">F711*100/90</f>
        <v>104.88888888888889</v>
      </c>
      <c r="R711" s="133"/>
      <c r="S711" s="134"/>
      <c r="T711" s="132">
        <f t="shared" ref="T711:T718" si="116">I711*100/90</f>
        <v>94.444444444444443</v>
      </c>
      <c r="U711" s="133"/>
      <c r="V711" s="134"/>
    </row>
    <row r="712" spans="1:22" x14ac:dyDescent="0.25">
      <c r="A712" s="135" t="s">
        <v>7</v>
      </c>
      <c r="B712" s="136"/>
      <c r="C712" s="136"/>
      <c r="D712" s="136"/>
      <c r="E712" s="137"/>
      <c r="F712" s="132">
        <v>3</v>
      </c>
      <c r="G712" s="133"/>
      <c r="H712" s="134"/>
      <c r="I712" s="132">
        <v>3</v>
      </c>
      <c r="J712" s="133"/>
      <c r="K712" s="134"/>
      <c r="L712" s="135" t="s">
        <v>7</v>
      </c>
      <c r="M712" s="136"/>
      <c r="N712" s="136"/>
      <c r="O712" s="136"/>
      <c r="P712" s="137"/>
      <c r="Q712" s="132">
        <f t="shared" si="115"/>
        <v>3.3333333333333335</v>
      </c>
      <c r="R712" s="133"/>
      <c r="S712" s="134"/>
      <c r="T712" s="132">
        <f t="shared" si="116"/>
        <v>3.3333333333333335</v>
      </c>
      <c r="U712" s="133"/>
      <c r="V712" s="134"/>
    </row>
    <row r="713" spans="1:22" x14ac:dyDescent="0.25">
      <c r="A713" s="135" t="s">
        <v>69</v>
      </c>
      <c r="B713" s="136"/>
      <c r="C713" s="136"/>
      <c r="D713" s="136"/>
      <c r="E713" s="137"/>
      <c r="F713" s="132">
        <v>6.7</v>
      </c>
      <c r="G713" s="133"/>
      <c r="H713" s="134"/>
      <c r="I713" s="132">
        <v>5.6</v>
      </c>
      <c r="J713" s="133"/>
      <c r="K713" s="134"/>
      <c r="L713" s="135" t="s">
        <v>69</v>
      </c>
      <c r="M713" s="136"/>
      <c r="N713" s="136"/>
      <c r="O713" s="136"/>
      <c r="P713" s="137"/>
      <c r="Q713" s="132">
        <f t="shared" si="115"/>
        <v>7.4444444444444446</v>
      </c>
      <c r="R713" s="133"/>
      <c r="S713" s="134"/>
      <c r="T713" s="132">
        <f t="shared" si="116"/>
        <v>6.2222222222222223</v>
      </c>
      <c r="U713" s="133"/>
      <c r="V713" s="134"/>
    </row>
    <row r="714" spans="1:22" x14ac:dyDescent="0.25">
      <c r="A714" s="135" t="s">
        <v>68</v>
      </c>
      <c r="B714" s="136"/>
      <c r="C714" s="136"/>
      <c r="D714" s="136"/>
      <c r="E714" s="137"/>
      <c r="F714" s="132">
        <f>I714*100/80</f>
        <v>7</v>
      </c>
      <c r="G714" s="133"/>
      <c r="H714" s="134"/>
      <c r="I714" s="132">
        <v>5.6</v>
      </c>
      <c r="J714" s="133"/>
      <c r="K714" s="134"/>
      <c r="L714" s="135" t="s">
        <v>68</v>
      </c>
      <c r="M714" s="136"/>
      <c r="N714" s="136"/>
      <c r="O714" s="136"/>
      <c r="P714" s="137"/>
      <c r="Q714" s="132">
        <f t="shared" si="115"/>
        <v>7.7777777777777777</v>
      </c>
      <c r="R714" s="133"/>
      <c r="S714" s="134"/>
      <c r="T714" s="132">
        <f t="shared" si="116"/>
        <v>6.2222222222222223</v>
      </c>
      <c r="U714" s="133"/>
      <c r="V714" s="134"/>
    </row>
    <row r="715" spans="1:22" x14ac:dyDescent="0.25">
      <c r="A715" s="135" t="s">
        <v>71</v>
      </c>
      <c r="B715" s="136"/>
      <c r="C715" s="136"/>
      <c r="D715" s="136"/>
      <c r="E715" s="137"/>
      <c r="F715" s="132">
        <v>2.2999999999999998</v>
      </c>
      <c r="G715" s="133"/>
      <c r="H715" s="134"/>
      <c r="I715" s="132">
        <v>2.2999999999999998</v>
      </c>
      <c r="J715" s="133"/>
      <c r="K715" s="134"/>
      <c r="L715" s="135" t="s">
        <v>71</v>
      </c>
      <c r="M715" s="136"/>
      <c r="N715" s="136"/>
      <c r="O715" s="136"/>
      <c r="P715" s="137"/>
      <c r="Q715" s="132">
        <f t="shared" si="115"/>
        <v>2.5555555555555554</v>
      </c>
      <c r="R715" s="133"/>
      <c r="S715" s="134"/>
      <c r="T715" s="132">
        <f t="shared" si="116"/>
        <v>2.5555555555555554</v>
      </c>
      <c r="U715" s="133"/>
      <c r="V715" s="134"/>
    </row>
    <row r="716" spans="1:22" x14ac:dyDescent="0.25">
      <c r="A716" s="135" t="s">
        <v>50</v>
      </c>
      <c r="B716" s="136"/>
      <c r="C716" s="136"/>
      <c r="D716" s="136"/>
      <c r="E716" s="137"/>
      <c r="F716" s="132">
        <v>1.4</v>
      </c>
      <c r="G716" s="133"/>
      <c r="H716" s="134"/>
      <c r="I716" s="132">
        <v>1.4</v>
      </c>
      <c r="J716" s="133"/>
      <c r="K716" s="134"/>
      <c r="L716" s="135" t="s">
        <v>50</v>
      </c>
      <c r="M716" s="136"/>
      <c r="N716" s="136"/>
      <c r="O716" s="136"/>
      <c r="P716" s="137"/>
      <c r="Q716" s="132">
        <f t="shared" si="115"/>
        <v>1.5555555555555556</v>
      </c>
      <c r="R716" s="133"/>
      <c r="S716" s="134"/>
      <c r="T716" s="132">
        <f t="shared" si="116"/>
        <v>1.5555555555555556</v>
      </c>
      <c r="U716" s="133"/>
      <c r="V716" s="134"/>
    </row>
    <row r="717" spans="1:22" x14ac:dyDescent="0.25">
      <c r="A717" s="135" t="s">
        <v>45</v>
      </c>
      <c r="B717" s="136"/>
      <c r="C717" s="136"/>
      <c r="D717" s="136"/>
      <c r="E717" s="137"/>
      <c r="F717" s="132">
        <v>3.7</v>
      </c>
      <c r="G717" s="133"/>
      <c r="H717" s="134"/>
      <c r="I717" s="132">
        <v>3.7</v>
      </c>
      <c r="J717" s="133"/>
      <c r="K717" s="134"/>
      <c r="L717" s="135" t="s">
        <v>45</v>
      </c>
      <c r="M717" s="136"/>
      <c r="N717" s="136"/>
      <c r="O717" s="136"/>
      <c r="P717" s="137"/>
      <c r="Q717" s="132">
        <f t="shared" si="115"/>
        <v>4.1111111111111107</v>
      </c>
      <c r="R717" s="133"/>
      <c r="S717" s="134"/>
      <c r="T717" s="132">
        <f t="shared" si="116"/>
        <v>4.1111111111111107</v>
      </c>
      <c r="U717" s="133"/>
      <c r="V717" s="134"/>
    </row>
    <row r="718" spans="1:22" x14ac:dyDescent="0.25">
      <c r="A718" s="135" t="s">
        <v>57</v>
      </c>
      <c r="B718" s="136"/>
      <c r="C718" s="136"/>
      <c r="D718" s="136"/>
      <c r="E718" s="137"/>
      <c r="F718" s="132">
        <v>34.5</v>
      </c>
      <c r="G718" s="133"/>
      <c r="H718" s="134"/>
      <c r="I718" s="132">
        <v>34.5</v>
      </c>
      <c r="J718" s="133"/>
      <c r="K718" s="134"/>
      <c r="L718" s="135" t="s">
        <v>57</v>
      </c>
      <c r="M718" s="136"/>
      <c r="N718" s="136"/>
      <c r="O718" s="136"/>
      <c r="P718" s="137"/>
      <c r="Q718" s="132">
        <f t="shared" si="115"/>
        <v>38.333333333333336</v>
      </c>
      <c r="R718" s="133"/>
      <c r="S718" s="134"/>
      <c r="T718" s="132">
        <f t="shared" si="116"/>
        <v>38.333333333333336</v>
      </c>
      <c r="U718" s="133"/>
      <c r="V718" s="134"/>
    </row>
    <row r="719" spans="1:22" x14ac:dyDescent="0.25">
      <c r="A719" s="135" t="s">
        <v>774</v>
      </c>
      <c r="B719" s="136"/>
      <c r="C719" s="136"/>
      <c r="D719" s="136"/>
      <c r="E719" s="137"/>
      <c r="F719" s="132"/>
      <c r="G719" s="133"/>
      <c r="H719" s="134"/>
      <c r="I719" s="164">
        <v>60</v>
      </c>
      <c r="J719" s="165"/>
      <c r="K719" s="166"/>
      <c r="L719" s="135" t="s">
        <v>774</v>
      </c>
      <c r="M719" s="136"/>
      <c r="N719" s="136"/>
      <c r="O719" s="136"/>
      <c r="P719" s="137"/>
      <c r="Q719" s="132"/>
      <c r="R719" s="133"/>
      <c r="S719" s="134"/>
      <c r="T719" s="164">
        <f t="shared" ref="T719" si="117">I719*100/90</f>
        <v>66.666666666666671</v>
      </c>
      <c r="U719" s="165"/>
      <c r="V719" s="166"/>
    </row>
    <row r="720" spans="1:22" x14ac:dyDescent="0.25">
      <c r="A720" s="135" t="s">
        <v>25</v>
      </c>
      <c r="B720" s="136"/>
      <c r="C720" s="136"/>
      <c r="D720" s="136"/>
      <c r="E720" s="137"/>
      <c r="F720" s="132"/>
      <c r="G720" s="133"/>
      <c r="H720" s="134"/>
      <c r="I720" s="164">
        <v>90</v>
      </c>
      <c r="J720" s="165"/>
      <c r="K720" s="166"/>
      <c r="L720" s="135" t="s">
        <v>25</v>
      </c>
      <c r="M720" s="136"/>
      <c r="N720" s="136"/>
      <c r="O720" s="136"/>
      <c r="P720" s="137"/>
      <c r="Q720" s="132"/>
      <c r="R720" s="133"/>
      <c r="S720" s="134"/>
      <c r="T720" s="164">
        <v>100</v>
      </c>
      <c r="U720" s="165"/>
      <c r="V720" s="166"/>
    </row>
    <row r="721" spans="1:22" x14ac:dyDescent="0.25">
      <c r="A721" s="139" t="s">
        <v>654</v>
      </c>
      <c r="B721" s="139"/>
      <c r="C721" s="139"/>
      <c r="D721" s="139"/>
      <c r="E721" s="139"/>
      <c r="F721" s="139"/>
      <c r="G721" s="139"/>
      <c r="H721" s="139"/>
      <c r="I721" s="138"/>
      <c r="J721" s="138"/>
      <c r="K721" s="138"/>
      <c r="L721" s="139" t="s">
        <v>655</v>
      </c>
      <c r="M721" s="139"/>
      <c r="N721" s="139"/>
      <c r="O721" s="139"/>
      <c r="P721" s="139"/>
      <c r="Q721" s="139"/>
      <c r="R721" s="139"/>
      <c r="S721" s="139"/>
      <c r="T721" s="138"/>
      <c r="U721" s="138"/>
      <c r="V721" s="138"/>
    </row>
    <row r="722" spans="1:22" ht="15" customHeight="1" x14ac:dyDescent="0.25">
      <c r="A722" s="174" t="s">
        <v>26</v>
      </c>
      <c r="B722" s="174"/>
      <c r="C722" s="174"/>
      <c r="D722" s="174"/>
      <c r="E722" s="174"/>
      <c r="F722" s="174"/>
      <c r="G722" s="175" t="s">
        <v>30</v>
      </c>
      <c r="H722" s="175"/>
      <c r="I722" s="142" t="s">
        <v>9</v>
      </c>
      <c r="J722" s="143"/>
      <c r="K722" s="144"/>
      <c r="L722" s="174" t="s">
        <v>26</v>
      </c>
      <c r="M722" s="174"/>
      <c r="N722" s="174"/>
      <c r="O722" s="174"/>
      <c r="P722" s="174"/>
      <c r="Q722" s="174"/>
      <c r="R722" s="175" t="s">
        <v>30</v>
      </c>
      <c r="S722" s="175"/>
      <c r="T722" s="142" t="s">
        <v>9</v>
      </c>
      <c r="U722" s="143"/>
      <c r="V722" s="144"/>
    </row>
    <row r="723" spans="1:22" x14ac:dyDescent="0.25">
      <c r="A723" s="174" t="s">
        <v>27</v>
      </c>
      <c r="B723" s="174"/>
      <c r="C723" s="174" t="s">
        <v>28</v>
      </c>
      <c r="D723" s="174"/>
      <c r="E723" s="174" t="s">
        <v>29</v>
      </c>
      <c r="F723" s="174"/>
      <c r="G723" s="175"/>
      <c r="H723" s="175"/>
      <c r="I723" s="145"/>
      <c r="J723" s="146"/>
      <c r="K723" s="147"/>
      <c r="L723" s="174" t="s">
        <v>27</v>
      </c>
      <c r="M723" s="174"/>
      <c r="N723" s="174" t="s">
        <v>28</v>
      </c>
      <c r="O723" s="174"/>
      <c r="P723" s="174" t="s">
        <v>29</v>
      </c>
      <c r="Q723" s="174"/>
      <c r="R723" s="175"/>
      <c r="S723" s="175"/>
      <c r="T723" s="145"/>
      <c r="U723" s="146"/>
      <c r="V723" s="147"/>
    </row>
    <row r="724" spans="1:22" x14ac:dyDescent="0.25">
      <c r="A724" s="251">
        <v>19.38</v>
      </c>
      <c r="B724" s="251"/>
      <c r="C724" s="251">
        <v>15.7</v>
      </c>
      <c r="D724" s="251"/>
      <c r="E724" s="251">
        <v>1.7</v>
      </c>
      <c r="F724" s="251"/>
      <c r="G724" s="251">
        <v>225.7</v>
      </c>
      <c r="H724" s="251"/>
      <c r="I724" s="172">
        <v>1.7</v>
      </c>
      <c r="J724" s="132"/>
      <c r="K724" s="38"/>
      <c r="L724" s="251">
        <f>A724*100/90</f>
        <v>21.533333333333335</v>
      </c>
      <c r="M724" s="251"/>
      <c r="N724" s="251">
        <f t="shared" ref="N724" si="118">C724*100/90</f>
        <v>17.444444444444443</v>
      </c>
      <c r="O724" s="251"/>
      <c r="P724" s="251">
        <f t="shared" ref="P724" si="119">E724*100/90</f>
        <v>1.8888888888888888</v>
      </c>
      <c r="Q724" s="251"/>
      <c r="R724" s="251">
        <f t="shared" ref="R724" si="120">G724*100/90</f>
        <v>250.77777777777777</v>
      </c>
      <c r="S724" s="251"/>
      <c r="T724" s="251">
        <f t="shared" ref="T724" si="121">I724*100/90</f>
        <v>1.8888888888888888</v>
      </c>
      <c r="U724" s="152"/>
      <c r="V724" s="38"/>
    </row>
    <row r="725" spans="1:22" x14ac:dyDescent="0.25">
      <c r="A725" s="138" t="s">
        <v>32</v>
      </c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 t="s">
        <v>32</v>
      </c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</row>
    <row r="726" spans="1:22" ht="114" customHeight="1" x14ac:dyDescent="0.25">
      <c r="A726" s="252" t="s">
        <v>465</v>
      </c>
      <c r="B726" s="253"/>
      <c r="C726" s="253"/>
      <c r="D726" s="253"/>
      <c r="E726" s="253"/>
      <c r="F726" s="253"/>
      <c r="G726" s="253"/>
      <c r="H726" s="253"/>
      <c r="I726" s="253"/>
      <c r="J726" s="253"/>
      <c r="K726" s="253"/>
      <c r="L726" s="252" t="s">
        <v>465</v>
      </c>
      <c r="M726" s="253"/>
      <c r="N726" s="253"/>
      <c r="O726" s="253"/>
      <c r="P726" s="253"/>
      <c r="Q726" s="253"/>
      <c r="R726" s="253"/>
      <c r="S726" s="253"/>
      <c r="T726" s="253"/>
      <c r="U726" s="253"/>
      <c r="V726" s="253"/>
    </row>
    <row r="727" spans="1:22" x14ac:dyDescent="0.25">
      <c r="A727" s="126" t="s">
        <v>652</v>
      </c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 t="s">
        <v>652</v>
      </c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</row>
    <row r="728" spans="1:22" ht="19.5" customHeight="1" x14ac:dyDescent="0.25">
      <c r="A728" s="127" t="s">
        <v>653</v>
      </c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 t="s">
        <v>653</v>
      </c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</row>
    <row r="729" spans="1:22" x14ac:dyDescent="0.25">
      <c r="A729" s="126" t="s">
        <v>656</v>
      </c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 t="s">
        <v>656</v>
      </c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</row>
    <row r="730" spans="1:22" ht="60.75" customHeight="1" x14ac:dyDescent="0.25">
      <c r="A730" s="127" t="s">
        <v>775</v>
      </c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 t="s">
        <v>775</v>
      </c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</row>
    <row r="731" spans="1:22" ht="12" hidden="1" customHeight="1" x14ac:dyDescent="0.25">
      <c r="A731" s="131"/>
      <c r="B731" s="131"/>
      <c r="C731" s="131"/>
      <c r="D731" s="44"/>
      <c r="E731" s="131"/>
      <c r="F731" s="131"/>
      <c r="G731" s="131"/>
      <c r="H731" s="44"/>
      <c r="I731" s="131"/>
      <c r="J731" s="131"/>
      <c r="K731" s="131"/>
      <c r="L731" s="131"/>
      <c r="M731" s="131"/>
      <c r="N731" s="131"/>
      <c r="O731" s="44"/>
      <c r="P731" s="131"/>
      <c r="Q731" s="131"/>
      <c r="R731" s="131"/>
      <c r="S731" s="44"/>
      <c r="T731" s="131"/>
      <c r="U731" s="131"/>
      <c r="V731" s="131"/>
    </row>
    <row r="732" spans="1:22" ht="12" customHeight="1" x14ac:dyDescent="0.25">
      <c r="A732" s="148"/>
      <c r="B732" s="148"/>
      <c r="C732" s="148"/>
      <c r="D732" s="148"/>
      <c r="E732" s="37"/>
      <c r="F732" s="37"/>
      <c r="G732" s="37"/>
      <c r="H732" s="37"/>
      <c r="I732" s="37"/>
      <c r="J732" s="37"/>
      <c r="K732" s="37"/>
      <c r="L732" s="148"/>
      <c r="M732" s="148"/>
      <c r="N732" s="148"/>
      <c r="O732" s="148"/>
      <c r="P732" s="37"/>
      <c r="Q732" s="37"/>
      <c r="R732" s="37"/>
      <c r="S732" s="37"/>
      <c r="T732" s="37"/>
      <c r="U732" s="37"/>
      <c r="V732" s="37"/>
    </row>
    <row r="733" spans="1:22" x14ac:dyDescent="0.25">
      <c r="A733" s="126" t="s">
        <v>658</v>
      </c>
      <c r="B733" s="126"/>
      <c r="C733" s="126"/>
      <c r="D733" s="126"/>
      <c r="E733" s="126"/>
      <c r="F733" s="126"/>
      <c r="G733" s="39"/>
      <c r="H733" s="39"/>
      <c r="I733" s="41"/>
      <c r="J733" s="126" t="s">
        <v>38</v>
      </c>
      <c r="K733" s="126"/>
      <c r="L733" s="126" t="s">
        <v>658</v>
      </c>
      <c r="M733" s="126"/>
      <c r="N733" s="126"/>
      <c r="O733" s="126"/>
      <c r="P733" s="126"/>
      <c r="Q733" s="126"/>
      <c r="R733" s="39"/>
      <c r="S733" s="39"/>
      <c r="T733" s="41"/>
      <c r="U733" s="126" t="s">
        <v>38</v>
      </c>
      <c r="V733" s="126"/>
    </row>
  </sheetData>
  <mergeCells count="2766">
    <mergeCell ref="N603:O603"/>
    <mergeCell ref="P603:Q603"/>
    <mergeCell ref="A608:K608"/>
    <mergeCell ref="L608:V608"/>
    <mergeCell ref="A609:K609"/>
    <mergeCell ref="L609:V609"/>
    <mergeCell ref="A610:K610"/>
    <mergeCell ref="L610:V610"/>
    <mergeCell ref="A611:D611"/>
    <mergeCell ref="L611:O611"/>
    <mergeCell ref="A613:C613"/>
    <mergeCell ref="E613:G613"/>
    <mergeCell ref="I613:K613"/>
    <mergeCell ref="L613:N613"/>
    <mergeCell ref="P613:R613"/>
    <mergeCell ref="T613:V613"/>
    <mergeCell ref="A600:E600"/>
    <mergeCell ref="F600:H600"/>
    <mergeCell ref="I600:K600"/>
    <mergeCell ref="L600:P600"/>
    <mergeCell ref="Q600:S600"/>
    <mergeCell ref="T600:V600"/>
    <mergeCell ref="A601:K601"/>
    <mergeCell ref="L601:V601"/>
    <mergeCell ref="A602:F602"/>
    <mergeCell ref="G602:H603"/>
    <mergeCell ref="I602:K603"/>
    <mergeCell ref="L602:Q602"/>
    <mergeCell ref="R602:S603"/>
    <mergeCell ref="T602:V603"/>
    <mergeCell ref="A603:B603"/>
    <mergeCell ref="C603:D603"/>
    <mergeCell ref="E603:F603"/>
    <mergeCell ref="L603:M603"/>
    <mergeCell ref="I597:K597"/>
    <mergeCell ref="L597:P597"/>
    <mergeCell ref="Q597:S597"/>
    <mergeCell ref="T597:V597"/>
    <mergeCell ref="A598:E598"/>
    <mergeCell ref="F598:H598"/>
    <mergeCell ref="I598:K598"/>
    <mergeCell ref="L598:P598"/>
    <mergeCell ref="Q598:S598"/>
    <mergeCell ref="T598:V598"/>
    <mergeCell ref="A614:D614"/>
    <mergeCell ref="L614:O614"/>
    <mergeCell ref="A615:F615"/>
    <mergeCell ref="J615:K615"/>
    <mergeCell ref="L615:Q615"/>
    <mergeCell ref="U615:V615"/>
    <mergeCell ref="A604:B604"/>
    <mergeCell ref="C604:D604"/>
    <mergeCell ref="E604:F604"/>
    <mergeCell ref="G604:H604"/>
    <mergeCell ref="I604:J604"/>
    <mergeCell ref="L604:M604"/>
    <mergeCell ref="N604:O604"/>
    <mergeCell ref="P604:Q604"/>
    <mergeCell ref="R604:S604"/>
    <mergeCell ref="T604:U604"/>
    <mergeCell ref="A605:K605"/>
    <mergeCell ref="L605:V605"/>
    <mergeCell ref="A606:K606"/>
    <mergeCell ref="L606:V606"/>
    <mergeCell ref="A607:K607"/>
    <mergeCell ref="L607:V607"/>
    <mergeCell ref="A599:E599"/>
    <mergeCell ref="F599:H599"/>
    <mergeCell ref="I599:K599"/>
    <mergeCell ref="L599:P599"/>
    <mergeCell ref="Q599:S599"/>
    <mergeCell ref="T599:V599"/>
    <mergeCell ref="A593:E593"/>
    <mergeCell ref="F593:H593"/>
    <mergeCell ref="I593:K593"/>
    <mergeCell ref="L593:P593"/>
    <mergeCell ref="Q593:S593"/>
    <mergeCell ref="T593:V593"/>
    <mergeCell ref="A594:E594"/>
    <mergeCell ref="F594:H594"/>
    <mergeCell ref="I594:K594"/>
    <mergeCell ref="L594:P594"/>
    <mergeCell ref="Q594:S594"/>
    <mergeCell ref="T594:V594"/>
    <mergeCell ref="A595:E595"/>
    <mergeCell ref="F595:H595"/>
    <mergeCell ref="I595:K595"/>
    <mergeCell ref="L595:P595"/>
    <mergeCell ref="Q595:S595"/>
    <mergeCell ref="T595:V595"/>
    <mergeCell ref="A596:E596"/>
    <mergeCell ref="F596:H596"/>
    <mergeCell ref="I596:K596"/>
    <mergeCell ref="L596:P596"/>
    <mergeCell ref="Q596:S596"/>
    <mergeCell ref="T596:V596"/>
    <mergeCell ref="A597:E597"/>
    <mergeCell ref="F597:H597"/>
    <mergeCell ref="A589:E590"/>
    <mergeCell ref="F589:K589"/>
    <mergeCell ref="L589:P590"/>
    <mergeCell ref="Q589:V589"/>
    <mergeCell ref="F590:H590"/>
    <mergeCell ref="I590:K590"/>
    <mergeCell ref="Q590:S590"/>
    <mergeCell ref="T590:V590"/>
    <mergeCell ref="A591:E591"/>
    <mergeCell ref="F591:H591"/>
    <mergeCell ref="I591:K591"/>
    <mergeCell ref="L591:P591"/>
    <mergeCell ref="Q591:S591"/>
    <mergeCell ref="T591:V591"/>
    <mergeCell ref="A592:E592"/>
    <mergeCell ref="F592:H592"/>
    <mergeCell ref="I592:K592"/>
    <mergeCell ref="L592:P592"/>
    <mergeCell ref="Q592:S592"/>
    <mergeCell ref="T592:V592"/>
    <mergeCell ref="C583:I583"/>
    <mergeCell ref="N583:T583"/>
    <mergeCell ref="A585:D585"/>
    <mergeCell ref="E585:K585"/>
    <mergeCell ref="L585:O585"/>
    <mergeCell ref="P585:V585"/>
    <mergeCell ref="A586:D586"/>
    <mergeCell ref="E586:K586"/>
    <mergeCell ref="L586:O586"/>
    <mergeCell ref="P586:V586"/>
    <mergeCell ref="A587:D587"/>
    <mergeCell ref="E587:K587"/>
    <mergeCell ref="L587:O587"/>
    <mergeCell ref="P587:V587"/>
    <mergeCell ref="A588:D588"/>
    <mergeCell ref="E588:K588"/>
    <mergeCell ref="L588:O588"/>
    <mergeCell ref="P588:V588"/>
    <mergeCell ref="H575:I575"/>
    <mergeCell ref="J575:K575"/>
    <mergeCell ref="S575:T575"/>
    <mergeCell ref="U575:V575"/>
    <mergeCell ref="H576:I576"/>
    <mergeCell ref="J576:K576"/>
    <mergeCell ref="S576:T576"/>
    <mergeCell ref="U576:V576"/>
    <mergeCell ref="H577:K577"/>
    <mergeCell ref="S577:V577"/>
    <mergeCell ref="H578:K578"/>
    <mergeCell ref="S578:V578"/>
    <mergeCell ref="H579:K579"/>
    <mergeCell ref="S579:V579"/>
    <mergeCell ref="H580:K580"/>
    <mergeCell ref="S580:V580"/>
    <mergeCell ref="H581:K581"/>
    <mergeCell ref="S581:V581"/>
    <mergeCell ref="A568:K568"/>
    <mergeCell ref="L568:V568"/>
    <mergeCell ref="A569:K569"/>
    <mergeCell ref="L569:V569"/>
    <mergeCell ref="A570:D570"/>
    <mergeCell ref="L570:O570"/>
    <mergeCell ref="A572:C572"/>
    <mergeCell ref="E572:G572"/>
    <mergeCell ref="I572:K572"/>
    <mergeCell ref="L572:N572"/>
    <mergeCell ref="P572:R572"/>
    <mergeCell ref="T572:V572"/>
    <mergeCell ref="A573:D573"/>
    <mergeCell ref="L573:O573"/>
    <mergeCell ref="A574:F574"/>
    <mergeCell ref="J574:K574"/>
    <mergeCell ref="L574:Q574"/>
    <mergeCell ref="U574:V574"/>
    <mergeCell ref="A563:B563"/>
    <mergeCell ref="C563:D563"/>
    <mergeCell ref="E563:F563"/>
    <mergeCell ref="G563:H563"/>
    <mergeCell ref="I563:J563"/>
    <mergeCell ref="L563:M563"/>
    <mergeCell ref="N563:O563"/>
    <mergeCell ref="P563:Q563"/>
    <mergeCell ref="R563:S563"/>
    <mergeCell ref="T563:U563"/>
    <mergeCell ref="A564:K564"/>
    <mergeCell ref="L564:V564"/>
    <mergeCell ref="A565:K565"/>
    <mergeCell ref="L565:V565"/>
    <mergeCell ref="A566:K566"/>
    <mergeCell ref="L566:V566"/>
    <mergeCell ref="A567:K567"/>
    <mergeCell ref="L567:V567"/>
    <mergeCell ref="A558:E558"/>
    <mergeCell ref="F558:H558"/>
    <mergeCell ref="I558:K558"/>
    <mergeCell ref="L558:P558"/>
    <mergeCell ref="Q558:S558"/>
    <mergeCell ref="T558:V558"/>
    <mergeCell ref="A559:E559"/>
    <mergeCell ref="F559:H559"/>
    <mergeCell ref="I559:K559"/>
    <mergeCell ref="L559:P559"/>
    <mergeCell ref="Q559:S559"/>
    <mergeCell ref="T559:V559"/>
    <mergeCell ref="A560:K560"/>
    <mergeCell ref="L560:V560"/>
    <mergeCell ref="A561:F561"/>
    <mergeCell ref="G561:H562"/>
    <mergeCell ref="I561:K562"/>
    <mergeCell ref="L561:Q561"/>
    <mergeCell ref="R561:S562"/>
    <mergeCell ref="T561:V562"/>
    <mergeCell ref="A562:B562"/>
    <mergeCell ref="C562:D562"/>
    <mergeCell ref="E562:F562"/>
    <mergeCell ref="L562:M562"/>
    <mergeCell ref="N562:O562"/>
    <mergeCell ref="P562:Q562"/>
    <mergeCell ref="A555:E555"/>
    <mergeCell ref="F555:H555"/>
    <mergeCell ref="I555:K555"/>
    <mergeCell ref="L555:P555"/>
    <mergeCell ref="Q555:S555"/>
    <mergeCell ref="T555:V555"/>
    <mergeCell ref="A556:E556"/>
    <mergeCell ref="F556:H556"/>
    <mergeCell ref="I556:K556"/>
    <mergeCell ref="L556:P556"/>
    <mergeCell ref="Q556:S556"/>
    <mergeCell ref="T556:V556"/>
    <mergeCell ref="A557:E557"/>
    <mergeCell ref="F557:H557"/>
    <mergeCell ref="I557:K557"/>
    <mergeCell ref="L557:P557"/>
    <mergeCell ref="Q557:S557"/>
    <mergeCell ref="T557:V557"/>
    <mergeCell ref="A552:E552"/>
    <mergeCell ref="F552:H552"/>
    <mergeCell ref="I552:K552"/>
    <mergeCell ref="L552:P552"/>
    <mergeCell ref="Q552:S552"/>
    <mergeCell ref="T552:V552"/>
    <mergeCell ref="A553:E553"/>
    <mergeCell ref="F553:H553"/>
    <mergeCell ref="I553:K553"/>
    <mergeCell ref="L553:P553"/>
    <mergeCell ref="Q553:S553"/>
    <mergeCell ref="T553:V553"/>
    <mergeCell ref="A554:E554"/>
    <mergeCell ref="F554:H554"/>
    <mergeCell ref="I554:K554"/>
    <mergeCell ref="L554:P554"/>
    <mergeCell ref="Q554:S554"/>
    <mergeCell ref="T554:V554"/>
    <mergeCell ref="A549:E549"/>
    <mergeCell ref="F549:H549"/>
    <mergeCell ref="I549:K549"/>
    <mergeCell ref="L549:P549"/>
    <mergeCell ref="Q549:S549"/>
    <mergeCell ref="T549:V549"/>
    <mergeCell ref="A550:E550"/>
    <mergeCell ref="F550:H550"/>
    <mergeCell ref="I550:K550"/>
    <mergeCell ref="L550:P550"/>
    <mergeCell ref="Q550:S550"/>
    <mergeCell ref="T550:V550"/>
    <mergeCell ref="A551:E551"/>
    <mergeCell ref="F551:H551"/>
    <mergeCell ref="I551:K551"/>
    <mergeCell ref="L551:P551"/>
    <mergeCell ref="Q551:S551"/>
    <mergeCell ref="T551:V551"/>
    <mergeCell ref="A545:E546"/>
    <mergeCell ref="F545:K545"/>
    <mergeCell ref="L545:P546"/>
    <mergeCell ref="Q545:V545"/>
    <mergeCell ref="F546:H546"/>
    <mergeCell ref="I546:K546"/>
    <mergeCell ref="Q546:S546"/>
    <mergeCell ref="T546:V546"/>
    <mergeCell ref="A547:E547"/>
    <mergeCell ref="F547:H547"/>
    <mergeCell ref="I547:K547"/>
    <mergeCell ref="L547:P547"/>
    <mergeCell ref="Q547:S547"/>
    <mergeCell ref="T547:V547"/>
    <mergeCell ref="A548:E548"/>
    <mergeCell ref="F548:H548"/>
    <mergeCell ref="I548:K548"/>
    <mergeCell ref="L548:P548"/>
    <mergeCell ref="Q548:S548"/>
    <mergeCell ref="T548:V548"/>
    <mergeCell ref="C539:I539"/>
    <mergeCell ref="N539:T539"/>
    <mergeCell ref="A541:D541"/>
    <mergeCell ref="E541:K541"/>
    <mergeCell ref="L541:O541"/>
    <mergeCell ref="P541:V541"/>
    <mergeCell ref="A542:D542"/>
    <mergeCell ref="E542:K542"/>
    <mergeCell ref="L542:O542"/>
    <mergeCell ref="P542:V542"/>
    <mergeCell ref="A543:D543"/>
    <mergeCell ref="E543:K543"/>
    <mergeCell ref="L543:O543"/>
    <mergeCell ref="P543:V543"/>
    <mergeCell ref="A544:D544"/>
    <mergeCell ref="E544:K544"/>
    <mergeCell ref="L544:O544"/>
    <mergeCell ref="P544:V544"/>
    <mergeCell ref="H531:I531"/>
    <mergeCell ref="J531:K531"/>
    <mergeCell ref="S531:T531"/>
    <mergeCell ref="U531:V531"/>
    <mergeCell ref="H532:I532"/>
    <mergeCell ref="J532:K532"/>
    <mergeCell ref="S532:T532"/>
    <mergeCell ref="U532:V532"/>
    <mergeCell ref="H533:K533"/>
    <mergeCell ref="S533:V533"/>
    <mergeCell ref="H534:K534"/>
    <mergeCell ref="S534:V534"/>
    <mergeCell ref="H535:K535"/>
    <mergeCell ref="S535:V535"/>
    <mergeCell ref="H536:K536"/>
    <mergeCell ref="S536:V536"/>
    <mergeCell ref="H537:K537"/>
    <mergeCell ref="S537:V537"/>
    <mergeCell ref="A471:E471"/>
    <mergeCell ref="F471:H471"/>
    <mergeCell ref="I471:K471"/>
    <mergeCell ref="L471:P471"/>
    <mergeCell ref="Q471:S471"/>
    <mergeCell ref="T471:V471"/>
    <mergeCell ref="A472:E472"/>
    <mergeCell ref="F472:H472"/>
    <mergeCell ref="I472:K472"/>
    <mergeCell ref="L472:P472"/>
    <mergeCell ref="Q472:S472"/>
    <mergeCell ref="T472:V472"/>
    <mergeCell ref="A448:D448"/>
    <mergeCell ref="L448:O448"/>
    <mergeCell ref="A449:F449"/>
    <mergeCell ref="J449:K449"/>
    <mergeCell ref="L449:Q449"/>
    <mergeCell ref="U449:V449"/>
    <mergeCell ref="C459:I459"/>
    <mergeCell ref="N459:T459"/>
    <mergeCell ref="A462:D462"/>
    <mergeCell ref="E462:K462"/>
    <mergeCell ref="L462:O462"/>
    <mergeCell ref="P462:V462"/>
    <mergeCell ref="A463:D463"/>
    <mergeCell ref="E463:K463"/>
    <mergeCell ref="L463:O463"/>
    <mergeCell ref="P463:V463"/>
    <mergeCell ref="A464:K464"/>
    <mergeCell ref="A461:K461"/>
    <mergeCell ref="L461:V461"/>
    <mergeCell ref="L464:V464"/>
    <mergeCell ref="A439:K439"/>
    <mergeCell ref="L439:V439"/>
    <mergeCell ref="A440:K440"/>
    <mergeCell ref="L440:V440"/>
    <mergeCell ref="A441:K441"/>
    <mergeCell ref="L441:V441"/>
    <mergeCell ref="A442:K442"/>
    <mergeCell ref="L442:V442"/>
    <mergeCell ref="A443:K443"/>
    <mergeCell ref="L443:V443"/>
    <mergeCell ref="A444:K444"/>
    <mergeCell ref="L444:V444"/>
    <mergeCell ref="A445:D445"/>
    <mergeCell ref="L445:O445"/>
    <mergeCell ref="A447:C447"/>
    <mergeCell ref="E447:G447"/>
    <mergeCell ref="I447:K447"/>
    <mergeCell ref="L447:N447"/>
    <mergeCell ref="P447:R447"/>
    <mergeCell ref="T447:V447"/>
    <mergeCell ref="A435:K435"/>
    <mergeCell ref="L435:V435"/>
    <mergeCell ref="A436:F436"/>
    <mergeCell ref="G436:H437"/>
    <mergeCell ref="I436:K437"/>
    <mergeCell ref="L436:Q436"/>
    <mergeCell ref="R436:S437"/>
    <mergeCell ref="T436:V437"/>
    <mergeCell ref="A437:B437"/>
    <mergeCell ref="C437:D437"/>
    <mergeCell ref="E437:F437"/>
    <mergeCell ref="L437:M437"/>
    <mergeCell ref="N437:O437"/>
    <mergeCell ref="P437:Q437"/>
    <mergeCell ref="A438:B438"/>
    <mergeCell ref="C438:D438"/>
    <mergeCell ref="E438:F438"/>
    <mergeCell ref="G438:H438"/>
    <mergeCell ref="I438:J438"/>
    <mergeCell ref="L438:M438"/>
    <mergeCell ref="N438:O438"/>
    <mergeCell ref="P438:Q438"/>
    <mergeCell ref="R438:S438"/>
    <mergeCell ref="T438:U438"/>
    <mergeCell ref="A433:E433"/>
    <mergeCell ref="F433:H433"/>
    <mergeCell ref="I433:K433"/>
    <mergeCell ref="L433:P433"/>
    <mergeCell ref="Q433:S433"/>
    <mergeCell ref="T433:V433"/>
    <mergeCell ref="L434:P434"/>
    <mergeCell ref="Q434:S434"/>
    <mergeCell ref="T434:V434"/>
    <mergeCell ref="A434:E434"/>
    <mergeCell ref="F434:H434"/>
    <mergeCell ref="I434:K434"/>
    <mergeCell ref="A430:E430"/>
    <mergeCell ref="F430:H430"/>
    <mergeCell ref="I430:K430"/>
    <mergeCell ref="L430:P430"/>
    <mergeCell ref="Q430:S430"/>
    <mergeCell ref="T430:V430"/>
    <mergeCell ref="A431:E431"/>
    <mergeCell ref="F431:H431"/>
    <mergeCell ref="I431:K431"/>
    <mergeCell ref="L431:P431"/>
    <mergeCell ref="Q431:S431"/>
    <mergeCell ref="T431:V431"/>
    <mergeCell ref="A432:E432"/>
    <mergeCell ref="F432:H432"/>
    <mergeCell ref="I432:K432"/>
    <mergeCell ref="L432:P432"/>
    <mergeCell ref="Q432:S432"/>
    <mergeCell ref="T432:V432"/>
    <mergeCell ref="A427:E427"/>
    <mergeCell ref="F427:H427"/>
    <mergeCell ref="I427:K427"/>
    <mergeCell ref="L427:P427"/>
    <mergeCell ref="Q427:S427"/>
    <mergeCell ref="T427:V427"/>
    <mergeCell ref="A428:E428"/>
    <mergeCell ref="F428:H428"/>
    <mergeCell ref="I428:K428"/>
    <mergeCell ref="L428:P428"/>
    <mergeCell ref="Q428:S428"/>
    <mergeCell ref="T428:V428"/>
    <mergeCell ref="A429:E429"/>
    <mergeCell ref="F429:H429"/>
    <mergeCell ref="I429:K429"/>
    <mergeCell ref="L429:P429"/>
    <mergeCell ref="Q429:S429"/>
    <mergeCell ref="T429:V429"/>
    <mergeCell ref="A422:D422"/>
    <mergeCell ref="E422:K422"/>
    <mergeCell ref="L422:O422"/>
    <mergeCell ref="P422:V422"/>
    <mergeCell ref="A423:D423"/>
    <mergeCell ref="E423:K423"/>
    <mergeCell ref="L423:O423"/>
    <mergeCell ref="P423:V423"/>
    <mergeCell ref="A424:E425"/>
    <mergeCell ref="F424:K424"/>
    <mergeCell ref="L424:P425"/>
    <mergeCell ref="Q424:V424"/>
    <mergeCell ref="F425:H425"/>
    <mergeCell ref="I425:K425"/>
    <mergeCell ref="Q425:S425"/>
    <mergeCell ref="T425:V425"/>
    <mergeCell ref="A426:E426"/>
    <mergeCell ref="F426:H426"/>
    <mergeCell ref="I426:K426"/>
    <mergeCell ref="L426:P426"/>
    <mergeCell ref="Q426:S426"/>
    <mergeCell ref="T426:V426"/>
    <mergeCell ref="H412:K412"/>
    <mergeCell ref="S412:V412"/>
    <mergeCell ref="H413:K413"/>
    <mergeCell ref="S413:V413"/>
    <mergeCell ref="H414:K414"/>
    <mergeCell ref="S414:V414"/>
    <mergeCell ref="H415:K415"/>
    <mergeCell ref="S415:V415"/>
    <mergeCell ref="H416:K416"/>
    <mergeCell ref="S416:V416"/>
    <mergeCell ref="C418:I418"/>
    <mergeCell ref="N418:T418"/>
    <mergeCell ref="A420:D420"/>
    <mergeCell ref="E420:K420"/>
    <mergeCell ref="L420:O420"/>
    <mergeCell ref="P420:V420"/>
    <mergeCell ref="A421:D421"/>
    <mergeCell ref="E421:K421"/>
    <mergeCell ref="L421:O421"/>
    <mergeCell ref="P421:V421"/>
    <mergeCell ref="A393:E393"/>
    <mergeCell ref="F393:H393"/>
    <mergeCell ref="I393:K393"/>
    <mergeCell ref="L393:P393"/>
    <mergeCell ref="Q393:S393"/>
    <mergeCell ref="T393:V393"/>
    <mergeCell ref="L389:P389"/>
    <mergeCell ref="Q389:S389"/>
    <mergeCell ref="T389:V389"/>
    <mergeCell ref="H410:I410"/>
    <mergeCell ref="J410:K410"/>
    <mergeCell ref="S410:T410"/>
    <mergeCell ref="U410:V410"/>
    <mergeCell ref="H411:I411"/>
    <mergeCell ref="J411:K411"/>
    <mergeCell ref="S411:T411"/>
    <mergeCell ref="U411:V411"/>
    <mergeCell ref="A403:K403"/>
    <mergeCell ref="L403:V403"/>
    <mergeCell ref="A404:K404"/>
    <mergeCell ref="L404:V404"/>
    <mergeCell ref="A405:D405"/>
    <mergeCell ref="L405:O405"/>
    <mergeCell ref="A407:C407"/>
    <mergeCell ref="E407:G407"/>
    <mergeCell ref="I407:K407"/>
    <mergeCell ref="L407:N407"/>
    <mergeCell ref="P407:R407"/>
    <mergeCell ref="T407:V407"/>
    <mergeCell ref="A408:D408"/>
    <mergeCell ref="L408:O408"/>
    <mergeCell ref="A409:F409"/>
    <mergeCell ref="J409:K409"/>
    <mergeCell ref="L409:Q409"/>
    <mergeCell ref="U409:V409"/>
    <mergeCell ref="A398:B398"/>
    <mergeCell ref="C398:D398"/>
    <mergeCell ref="E398:F398"/>
    <mergeCell ref="G398:H398"/>
    <mergeCell ref="I398:J398"/>
    <mergeCell ref="L398:M398"/>
    <mergeCell ref="N398:O398"/>
    <mergeCell ref="P398:Q398"/>
    <mergeCell ref="R398:S398"/>
    <mergeCell ref="T398:U398"/>
    <mergeCell ref="A399:K399"/>
    <mergeCell ref="L399:V399"/>
    <mergeCell ref="A400:K400"/>
    <mergeCell ref="L400:V400"/>
    <mergeCell ref="A401:K401"/>
    <mergeCell ref="L401:V401"/>
    <mergeCell ref="A402:K402"/>
    <mergeCell ref="L402:V402"/>
    <mergeCell ref="A391:E391"/>
    <mergeCell ref="F391:H391"/>
    <mergeCell ref="I391:K391"/>
    <mergeCell ref="L391:P391"/>
    <mergeCell ref="Q391:S391"/>
    <mergeCell ref="T391:V391"/>
    <mergeCell ref="A394:E394"/>
    <mergeCell ref="F394:H394"/>
    <mergeCell ref="I394:K394"/>
    <mergeCell ref="L394:P394"/>
    <mergeCell ref="Q394:S394"/>
    <mergeCell ref="T394:V394"/>
    <mergeCell ref="A395:K395"/>
    <mergeCell ref="L395:V395"/>
    <mergeCell ref="A396:F396"/>
    <mergeCell ref="G396:H397"/>
    <mergeCell ref="I396:K397"/>
    <mergeCell ref="L396:Q396"/>
    <mergeCell ref="R396:S397"/>
    <mergeCell ref="T396:V397"/>
    <mergeCell ref="A397:B397"/>
    <mergeCell ref="C397:D397"/>
    <mergeCell ref="E397:F397"/>
    <mergeCell ref="L397:M397"/>
    <mergeCell ref="N397:O397"/>
    <mergeCell ref="P397:Q397"/>
    <mergeCell ref="A392:E392"/>
    <mergeCell ref="F392:H392"/>
    <mergeCell ref="I392:K392"/>
    <mergeCell ref="L392:P392"/>
    <mergeCell ref="Q392:S392"/>
    <mergeCell ref="T392:V392"/>
    <mergeCell ref="A387:E387"/>
    <mergeCell ref="F387:H387"/>
    <mergeCell ref="I387:K387"/>
    <mergeCell ref="L387:P387"/>
    <mergeCell ref="Q387:S387"/>
    <mergeCell ref="T387:V387"/>
    <mergeCell ref="A388:E388"/>
    <mergeCell ref="F388:H388"/>
    <mergeCell ref="I388:K388"/>
    <mergeCell ref="L388:P388"/>
    <mergeCell ref="Q388:S388"/>
    <mergeCell ref="T388:V388"/>
    <mergeCell ref="A390:E390"/>
    <mergeCell ref="F390:H390"/>
    <mergeCell ref="I390:K390"/>
    <mergeCell ref="L390:P390"/>
    <mergeCell ref="Q390:S390"/>
    <mergeCell ref="T390:V390"/>
    <mergeCell ref="A389:E389"/>
    <mergeCell ref="F389:H389"/>
    <mergeCell ref="I389:K389"/>
    <mergeCell ref="A383:E384"/>
    <mergeCell ref="F383:K383"/>
    <mergeCell ref="L383:P384"/>
    <mergeCell ref="Q383:V383"/>
    <mergeCell ref="F384:H384"/>
    <mergeCell ref="I384:K384"/>
    <mergeCell ref="Q384:S384"/>
    <mergeCell ref="T384:V384"/>
    <mergeCell ref="A385:E385"/>
    <mergeCell ref="F385:H385"/>
    <mergeCell ref="I385:K385"/>
    <mergeCell ref="L385:P385"/>
    <mergeCell ref="Q385:S385"/>
    <mergeCell ref="T385:V385"/>
    <mergeCell ref="A386:E386"/>
    <mergeCell ref="F386:H386"/>
    <mergeCell ref="I386:K386"/>
    <mergeCell ref="L386:P386"/>
    <mergeCell ref="Q386:S386"/>
    <mergeCell ref="T386:V386"/>
    <mergeCell ref="C377:I377"/>
    <mergeCell ref="N377:T377"/>
    <mergeCell ref="A379:D379"/>
    <mergeCell ref="E379:K379"/>
    <mergeCell ref="L379:O379"/>
    <mergeCell ref="P379:V379"/>
    <mergeCell ref="A380:D380"/>
    <mergeCell ref="E380:K380"/>
    <mergeCell ref="L380:O380"/>
    <mergeCell ref="P380:V380"/>
    <mergeCell ref="A381:D381"/>
    <mergeCell ref="E381:K381"/>
    <mergeCell ref="L381:O381"/>
    <mergeCell ref="P381:V381"/>
    <mergeCell ref="A382:D382"/>
    <mergeCell ref="E382:K382"/>
    <mergeCell ref="L382:O382"/>
    <mergeCell ref="P382:V382"/>
    <mergeCell ref="H369:I369"/>
    <mergeCell ref="J369:K369"/>
    <mergeCell ref="S369:T369"/>
    <mergeCell ref="U369:V369"/>
    <mergeCell ref="H370:I370"/>
    <mergeCell ref="J370:K370"/>
    <mergeCell ref="S370:T370"/>
    <mergeCell ref="U370:V370"/>
    <mergeCell ref="H371:K371"/>
    <mergeCell ref="S371:V371"/>
    <mergeCell ref="H372:K372"/>
    <mergeCell ref="S372:V372"/>
    <mergeCell ref="H373:K373"/>
    <mergeCell ref="S373:V373"/>
    <mergeCell ref="H374:K374"/>
    <mergeCell ref="S374:V374"/>
    <mergeCell ref="H375:K375"/>
    <mergeCell ref="S375:V375"/>
    <mergeCell ref="A361:K361"/>
    <mergeCell ref="L361:V361"/>
    <mergeCell ref="A362:K362"/>
    <mergeCell ref="L362:V362"/>
    <mergeCell ref="A363:K363"/>
    <mergeCell ref="L363:V363"/>
    <mergeCell ref="A364:D364"/>
    <mergeCell ref="L364:O364"/>
    <mergeCell ref="A366:C366"/>
    <mergeCell ref="E366:G366"/>
    <mergeCell ref="I366:K366"/>
    <mergeCell ref="L366:N366"/>
    <mergeCell ref="P366:R366"/>
    <mergeCell ref="T366:V366"/>
    <mergeCell ref="A367:D367"/>
    <mergeCell ref="L367:O367"/>
    <mergeCell ref="A358:K358"/>
    <mergeCell ref="L358:V358"/>
    <mergeCell ref="A359:K359"/>
    <mergeCell ref="L359:V359"/>
    <mergeCell ref="A360:K360"/>
    <mergeCell ref="L360:V360"/>
    <mergeCell ref="I351:K351"/>
    <mergeCell ref="L351:P351"/>
    <mergeCell ref="Q351:S351"/>
    <mergeCell ref="T351:V351"/>
    <mergeCell ref="A357:B357"/>
    <mergeCell ref="C357:D357"/>
    <mergeCell ref="E357:F357"/>
    <mergeCell ref="G357:H357"/>
    <mergeCell ref="I357:J357"/>
    <mergeCell ref="L357:M357"/>
    <mergeCell ref="N357:O357"/>
    <mergeCell ref="P357:Q357"/>
    <mergeCell ref="R357:S357"/>
    <mergeCell ref="T357:U357"/>
    <mergeCell ref="A354:K354"/>
    <mergeCell ref="L354:V354"/>
    <mergeCell ref="A355:F355"/>
    <mergeCell ref="G355:H356"/>
    <mergeCell ref="I355:K356"/>
    <mergeCell ref="L355:Q355"/>
    <mergeCell ref="A356:B356"/>
    <mergeCell ref="C356:D356"/>
    <mergeCell ref="E356:F356"/>
    <mergeCell ref="L356:M356"/>
    <mergeCell ref="N356:O356"/>
    <mergeCell ref="P356:Q356"/>
    <mergeCell ref="R355:S356"/>
    <mergeCell ref="T355:V356"/>
    <mergeCell ref="A348:E348"/>
    <mergeCell ref="F348:H348"/>
    <mergeCell ref="I348:K348"/>
    <mergeCell ref="L348:P348"/>
    <mergeCell ref="Q348:S348"/>
    <mergeCell ref="T348:V348"/>
    <mergeCell ref="A352:E352"/>
    <mergeCell ref="F352:H352"/>
    <mergeCell ref="I352:K352"/>
    <mergeCell ref="L352:P352"/>
    <mergeCell ref="Q352:S352"/>
    <mergeCell ref="T352:V352"/>
    <mergeCell ref="L353:P353"/>
    <mergeCell ref="Q353:S353"/>
    <mergeCell ref="T353:V353"/>
    <mergeCell ref="A353:E353"/>
    <mergeCell ref="F353:H353"/>
    <mergeCell ref="I353:K353"/>
    <mergeCell ref="A349:E349"/>
    <mergeCell ref="F349:H349"/>
    <mergeCell ref="I349:K349"/>
    <mergeCell ref="L349:P349"/>
    <mergeCell ref="Q349:S349"/>
    <mergeCell ref="T349:V349"/>
    <mergeCell ref="A350:E350"/>
    <mergeCell ref="F350:H350"/>
    <mergeCell ref="I350:K350"/>
    <mergeCell ref="L350:P350"/>
    <mergeCell ref="Q350:S350"/>
    <mergeCell ref="T350:V350"/>
    <mergeCell ref="A351:E351"/>
    <mergeCell ref="F351:H351"/>
    <mergeCell ref="A343:D343"/>
    <mergeCell ref="E343:K343"/>
    <mergeCell ref="L343:O343"/>
    <mergeCell ref="P343:V343"/>
    <mergeCell ref="A344:D344"/>
    <mergeCell ref="E344:K344"/>
    <mergeCell ref="L344:O344"/>
    <mergeCell ref="P344:V344"/>
    <mergeCell ref="A345:E346"/>
    <mergeCell ref="F345:K345"/>
    <mergeCell ref="L345:P346"/>
    <mergeCell ref="Q345:V345"/>
    <mergeCell ref="F346:H346"/>
    <mergeCell ref="I346:K346"/>
    <mergeCell ref="Q346:S346"/>
    <mergeCell ref="T346:V346"/>
    <mergeCell ref="A347:E347"/>
    <mergeCell ref="F347:H347"/>
    <mergeCell ref="I347:K347"/>
    <mergeCell ref="L347:P347"/>
    <mergeCell ref="Q347:S347"/>
    <mergeCell ref="T347:V347"/>
    <mergeCell ref="H334:K334"/>
    <mergeCell ref="S334:V334"/>
    <mergeCell ref="H335:K335"/>
    <mergeCell ref="S335:V335"/>
    <mergeCell ref="H336:K336"/>
    <mergeCell ref="S336:V336"/>
    <mergeCell ref="H337:K337"/>
    <mergeCell ref="S337:V337"/>
    <mergeCell ref="C339:I339"/>
    <mergeCell ref="N339:T339"/>
    <mergeCell ref="A341:D341"/>
    <mergeCell ref="E341:K341"/>
    <mergeCell ref="L341:O341"/>
    <mergeCell ref="P341:V341"/>
    <mergeCell ref="A342:D342"/>
    <mergeCell ref="E342:K342"/>
    <mergeCell ref="L342:O342"/>
    <mergeCell ref="P342:V342"/>
    <mergeCell ref="S172:V172"/>
    <mergeCell ref="S173:V173"/>
    <mergeCell ref="S174:V174"/>
    <mergeCell ref="N176:T176"/>
    <mergeCell ref="A185:E185"/>
    <mergeCell ref="F185:H185"/>
    <mergeCell ref="I185:K185"/>
    <mergeCell ref="L185:P185"/>
    <mergeCell ref="Q185:S185"/>
    <mergeCell ref="T185:V185"/>
    <mergeCell ref="H171:K171"/>
    <mergeCell ref="H172:K172"/>
    <mergeCell ref="H173:K173"/>
    <mergeCell ref="H174:K174"/>
    <mergeCell ref="C176:I176"/>
    <mergeCell ref="A162:K162"/>
    <mergeCell ref="L162:V162"/>
    <mergeCell ref="A163:D163"/>
    <mergeCell ref="L163:O163"/>
    <mergeCell ref="A165:C165"/>
    <mergeCell ref="E165:G165"/>
    <mergeCell ref="I165:K165"/>
    <mergeCell ref="L165:N165"/>
    <mergeCell ref="P165:R165"/>
    <mergeCell ref="T165:V165"/>
    <mergeCell ref="A166:D166"/>
    <mergeCell ref="L166:O166"/>
    <mergeCell ref="A167:F167"/>
    <mergeCell ref="J167:K167"/>
    <mergeCell ref="L167:Q167"/>
    <mergeCell ref="U167:V167"/>
    <mergeCell ref="S171:V171"/>
    <mergeCell ref="H168:I168"/>
    <mergeCell ref="A158:K158"/>
    <mergeCell ref="L158:V158"/>
    <mergeCell ref="A159:K159"/>
    <mergeCell ref="L159:V159"/>
    <mergeCell ref="A160:K160"/>
    <mergeCell ref="L160:V160"/>
    <mergeCell ref="A156:B156"/>
    <mergeCell ref="C156:D156"/>
    <mergeCell ref="E156:F156"/>
    <mergeCell ref="G156:H156"/>
    <mergeCell ref="I156:J156"/>
    <mergeCell ref="L156:M156"/>
    <mergeCell ref="N156:O156"/>
    <mergeCell ref="P156:Q156"/>
    <mergeCell ref="R156:S156"/>
    <mergeCell ref="A161:K161"/>
    <mergeCell ref="L161:V161"/>
    <mergeCell ref="A153:K153"/>
    <mergeCell ref="L153:V153"/>
    <mergeCell ref="A154:F154"/>
    <mergeCell ref="G154:H155"/>
    <mergeCell ref="I154:K155"/>
    <mergeCell ref="L154:Q154"/>
    <mergeCell ref="R154:S155"/>
    <mergeCell ref="T154:V155"/>
    <mergeCell ref="A155:B155"/>
    <mergeCell ref="C155:D155"/>
    <mergeCell ref="E155:F155"/>
    <mergeCell ref="L155:M155"/>
    <mergeCell ref="N155:O155"/>
    <mergeCell ref="P155:Q155"/>
    <mergeCell ref="T156:U156"/>
    <mergeCell ref="A157:K157"/>
    <mergeCell ref="L157:V157"/>
    <mergeCell ref="A150:E150"/>
    <mergeCell ref="F150:H150"/>
    <mergeCell ref="I150:K150"/>
    <mergeCell ref="L150:P150"/>
    <mergeCell ref="Q150:S150"/>
    <mergeCell ref="T150:V150"/>
    <mergeCell ref="A151:E151"/>
    <mergeCell ref="F151:H151"/>
    <mergeCell ref="I151:K151"/>
    <mergeCell ref="L151:P151"/>
    <mergeCell ref="Q151:S151"/>
    <mergeCell ref="T151:V151"/>
    <mergeCell ref="A152:E152"/>
    <mergeCell ref="F152:H152"/>
    <mergeCell ref="I152:K152"/>
    <mergeCell ref="L152:P152"/>
    <mergeCell ref="Q152:S152"/>
    <mergeCell ref="T152:V152"/>
    <mergeCell ref="A147:E147"/>
    <mergeCell ref="F147:H147"/>
    <mergeCell ref="I147:K147"/>
    <mergeCell ref="L147:P147"/>
    <mergeCell ref="Q147:S147"/>
    <mergeCell ref="T147:V147"/>
    <mergeCell ref="A148:E148"/>
    <mergeCell ref="F148:H148"/>
    <mergeCell ref="I148:K148"/>
    <mergeCell ref="L148:P148"/>
    <mergeCell ref="Q148:S148"/>
    <mergeCell ref="T148:V148"/>
    <mergeCell ref="A149:E149"/>
    <mergeCell ref="F149:H149"/>
    <mergeCell ref="I149:K149"/>
    <mergeCell ref="L149:P149"/>
    <mergeCell ref="Q149:S149"/>
    <mergeCell ref="T149:V149"/>
    <mergeCell ref="Q144:S144"/>
    <mergeCell ref="T144:V144"/>
    <mergeCell ref="Q145:S145"/>
    <mergeCell ref="T145:V145"/>
    <mergeCell ref="A144:E144"/>
    <mergeCell ref="F144:H144"/>
    <mergeCell ref="I144:K144"/>
    <mergeCell ref="L144:P144"/>
    <mergeCell ref="A145:E145"/>
    <mergeCell ref="F145:H145"/>
    <mergeCell ref="I145:K145"/>
    <mergeCell ref="L145:P145"/>
    <mergeCell ref="A146:E146"/>
    <mergeCell ref="F146:H146"/>
    <mergeCell ref="I146:K146"/>
    <mergeCell ref="L146:P146"/>
    <mergeCell ref="Q146:S146"/>
    <mergeCell ref="T146:V146"/>
    <mergeCell ref="C135:I135"/>
    <mergeCell ref="N135:T135"/>
    <mergeCell ref="A137:D137"/>
    <mergeCell ref="E137:K137"/>
    <mergeCell ref="L137:O137"/>
    <mergeCell ref="P137:V137"/>
    <mergeCell ref="A138:D138"/>
    <mergeCell ref="E138:K138"/>
    <mergeCell ref="L138:O138"/>
    <mergeCell ref="P138:V138"/>
    <mergeCell ref="A139:D139"/>
    <mergeCell ref="E139:K139"/>
    <mergeCell ref="L139:O139"/>
    <mergeCell ref="P139:V139"/>
    <mergeCell ref="A143:E143"/>
    <mergeCell ref="F143:H143"/>
    <mergeCell ref="I143:K143"/>
    <mergeCell ref="L143:P143"/>
    <mergeCell ref="Q143:S143"/>
    <mergeCell ref="T143:V143"/>
    <mergeCell ref="A140:D140"/>
    <mergeCell ref="E140:K140"/>
    <mergeCell ref="L140:O140"/>
    <mergeCell ref="P140:V140"/>
    <mergeCell ref="A141:E142"/>
    <mergeCell ref="F141:K141"/>
    <mergeCell ref="L141:P142"/>
    <mergeCell ref="Q141:V141"/>
    <mergeCell ref="F142:H142"/>
    <mergeCell ref="I142:K142"/>
    <mergeCell ref="Q142:S142"/>
    <mergeCell ref="T142:V142"/>
    <mergeCell ref="H127:I127"/>
    <mergeCell ref="J127:K127"/>
    <mergeCell ref="S127:T127"/>
    <mergeCell ref="U127:V127"/>
    <mergeCell ref="H128:I128"/>
    <mergeCell ref="J128:K128"/>
    <mergeCell ref="S128:T128"/>
    <mergeCell ref="U128:V128"/>
    <mergeCell ref="H129:K129"/>
    <mergeCell ref="S129:V129"/>
    <mergeCell ref="H130:K130"/>
    <mergeCell ref="S130:V130"/>
    <mergeCell ref="H131:K131"/>
    <mergeCell ref="S131:V131"/>
    <mergeCell ref="H132:K132"/>
    <mergeCell ref="S132:V132"/>
    <mergeCell ref="H133:K133"/>
    <mergeCell ref="S133:V133"/>
    <mergeCell ref="A81:D81"/>
    <mergeCell ref="L81:O81"/>
    <mergeCell ref="A82:F82"/>
    <mergeCell ref="J82:K82"/>
    <mergeCell ref="L82:Q82"/>
    <mergeCell ref="U82:V82"/>
    <mergeCell ref="L59:P59"/>
    <mergeCell ref="L60:P60"/>
    <mergeCell ref="Q59:S59"/>
    <mergeCell ref="Q60:S60"/>
    <mergeCell ref="T59:V59"/>
    <mergeCell ref="T60:V60"/>
    <mergeCell ref="A59:E59"/>
    <mergeCell ref="F59:H59"/>
    <mergeCell ref="I59:K59"/>
    <mergeCell ref="A60:E60"/>
    <mergeCell ref="F60:H60"/>
    <mergeCell ref="I60:K60"/>
    <mergeCell ref="A76:K76"/>
    <mergeCell ref="L76:V76"/>
    <mergeCell ref="A77:K77"/>
    <mergeCell ref="L77:V77"/>
    <mergeCell ref="A78:D78"/>
    <mergeCell ref="L78:O78"/>
    <mergeCell ref="A68:K68"/>
    <mergeCell ref="L68:V68"/>
    <mergeCell ref="A69:F69"/>
    <mergeCell ref="G69:H70"/>
    <mergeCell ref="I69:K70"/>
    <mergeCell ref="L69:Q69"/>
    <mergeCell ref="R69:S70"/>
    <mergeCell ref="T69:V70"/>
    <mergeCell ref="A70:B70"/>
    <mergeCell ref="C70:D70"/>
    <mergeCell ref="E70:F70"/>
    <mergeCell ref="L70:M70"/>
    <mergeCell ref="N70:O70"/>
    <mergeCell ref="P70:Q70"/>
    <mergeCell ref="A80:C80"/>
    <mergeCell ref="E80:G80"/>
    <mergeCell ref="I80:K80"/>
    <mergeCell ref="L80:N80"/>
    <mergeCell ref="P80:R80"/>
    <mergeCell ref="T80:V80"/>
    <mergeCell ref="T71:U71"/>
    <mergeCell ref="A72:K72"/>
    <mergeCell ref="L72:V72"/>
    <mergeCell ref="A73:K73"/>
    <mergeCell ref="L73:V73"/>
    <mergeCell ref="A74:K74"/>
    <mergeCell ref="L74:V74"/>
    <mergeCell ref="A75:K75"/>
    <mergeCell ref="L75:V75"/>
    <mergeCell ref="A71:B71"/>
    <mergeCell ref="C71:D71"/>
    <mergeCell ref="E71:F71"/>
    <mergeCell ref="G71:H71"/>
    <mergeCell ref="I71:J71"/>
    <mergeCell ref="L71:M71"/>
    <mergeCell ref="N71:O71"/>
    <mergeCell ref="P71:Q71"/>
    <mergeCell ref="R71:S71"/>
    <mergeCell ref="A65:E65"/>
    <mergeCell ref="F65:H65"/>
    <mergeCell ref="I65:K65"/>
    <mergeCell ref="L65:P65"/>
    <mergeCell ref="Q65:S65"/>
    <mergeCell ref="T65:V65"/>
    <mergeCell ref="A66:E66"/>
    <mergeCell ref="F66:H66"/>
    <mergeCell ref="I66:K66"/>
    <mergeCell ref="L66:P66"/>
    <mergeCell ref="Q66:S66"/>
    <mergeCell ref="T66:V66"/>
    <mergeCell ref="A67:E67"/>
    <mergeCell ref="F67:H67"/>
    <mergeCell ref="I67:K67"/>
    <mergeCell ref="L67:P67"/>
    <mergeCell ref="Q67:S67"/>
    <mergeCell ref="T67:V67"/>
    <mergeCell ref="A62:E62"/>
    <mergeCell ref="F62:H62"/>
    <mergeCell ref="I62:K62"/>
    <mergeCell ref="L62:P62"/>
    <mergeCell ref="Q62:S62"/>
    <mergeCell ref="T62:V62"/>
    <mergeCell ref="A63:E63"/>
    <mergeCell ref="F63:H63"/>
    <mergeCell ref="I63:K63"/>
    <mergeCell ref="L63:P63"/>
    <mergeCell ref="Q63:S63"/>
    <mergeCell ref="T63:V63"/>
    <mergeCell ref="A64:E64"/>
    <mergeCell ref="F64:H64"/>
    <mergeCell ref="I64:K64"/>
    <mergeCell ref="L64:P64"/>
    <mergeCell ref="Q64:S64"/>
    <mergeCell ref="T64:V64"/>
    <mergeCell ref="A56:E57"/>
    <mergeCell ref="F56:K56"/>
    <mergeCell ref="L56:P57"/>
    <mergeCell ref="Q56:V56"/>
    <mergeCell ref="F57:H57"/>
    <mergeCell ref="I57:K57"/>
    <mergeCell ref="Q57:S57"/>
    <mergeCell ref="T57:V57"/>
    <mergeCell ref="A58:E58"/>
    <mergeCell ref="F58:H58"/>
    <mergeCell ref="I58:K58"/>
    <mergeCell ref="L58:P58"/>
    <mergeCell ref="Q58:S58"/>
    <mergeCell ref="T58:V58"/>
    <mergeCell ref="A61:E61"/>
    <mergeCell ref="F61:H61"/>
    <mergeCell ref="I61:K61"/>
    <mergeCell ref="L61:P61"/>
    <mergeCell ref="Q61:S61"/>
    <mergeCell ref="T61:V61"/>
    <mergeCell ref="C50:I50"/>
    <mergeCell ref="N50:T50"/>
    <mergeCell ref="A52:D52"/>
    <mergeCell ref="E52:K52"/>
    <mergeCell ref="L52:O52"/>
    <mergeCell ref="P52:V52"/>
    <mergeCell ref="A53:D53"/>
    <mergeCell ref="E53:K53"/>
    <mergeCell ref="L53:O53"/>
    <mergeCell ref="P53:V53"/>
    <mergeCell ref="A54:D54"/>
    <mergeCell ref="E54:K54"/>
    <mergeCell ref="L54:O54"/>
    <mergeCell ref="P54:V54"/>
    <mergeCell ref="A55:D55"/>
    <mergeCell ref="E55:K55"/>
    <mergeCell ref="L55:O55"/>
    <mergeCell ref="P55:V55"/>
    <mergeCell ref="H42:I42"/>
    <mergeCell ref="J42:K42"/>
    <mergeCell ref="S42:T42"/>
    <mergeCell ref="U42:V42"/>
    <mergeCell ref="H43:I43"/>
    <mergeCell ref="J43:K43"/>
    <mergeCell ref="S43:T43"/>
    <mergeCell ref="U43:V43"/>
    <mergeCell ref="H44:K44"/>
    <mergeCell ref="S44:V44"/>
    <mergeCell ref="H45:K45"/>
    <mergeCell ref="S45:V45"/>
    <mergeCell ref="H46:K46"/>
    <mergeCell ref="S46:V46"/>
    <mergeCell ref="H47:K47"/>
    <mergeCell ref="S47:V47"/>
    <mergeCell ref="H48:K48"/>
    <mergeCell ref="S48:V48"/>
    <mergeCell ref="A36:K36"/>
    <mergeCell ref="L36:V36"/>
    <mergeCell ref="A37:D37"/>
    <mergeCell ref="L37:O37"/>
    <mergeCell ref="A32:K32"/>
    <mergeCell ref="L32:V32"/>
    <mergeCell ref="A33:K33"/>
    <mergeCell ref="L33:V33"/>
    <mergeCell ref="A34:K34"/>
    <mergeCell ref="L34:V34"/>
    <mergeCell ref="A40:D40"/>
    <mergeCell ref="L40:O40"/>
    <mergeCell ref="A41:F41"/>
    <mergeCell ref="J41:K41"/>
    <mergeCell ref="L41:Q41"/>
    <mergeCell ref="U41:V41"/>
    <mergeCell ref="A39:C39"/>
    <mergeCell ref="E39:G39"/>
    <mergeCell ref="I39:K39"/>
    <mergeCell ref="L39:N39"/>
    <mergeCell ref="P39:R39"/>
    <mergeCell ref="T39:V39"/>
    <mergeCell ref="N30:O30"/>
    <mergeCell ref="P30:Q30"/>
    <mergeCell ref="R30:S30"/>
    <mergeCell ref="T30:U30"/>
    <mergeCell ref="A31:K31"/>
    <mergeCell ref="L31:V31"/>
    <mergeCell ref="E29:F29"/>
    <mergeCell ref="L29:M29"/>
    <mergeCell ref="N29:O29"/>
    <mergeCell ref="P29:Q29"/>
    <mergeCell ref="A30:B30"/>
    <mergeCell ref="C30:D30"/>
    <mergeCell ref="E30:F30"/>
    <mergeCell ref="G30:H30"/>
    <mergeCell ref="I30:J30"/>
    <mergeCell ref="L30:M30"/>
    <mergeCell ref="A35:K35"/>
    <mergeCell ref="L35:V35"/>
    <mergeCell ref="A26:E26"/>
    <mergeCell ref="F26:H26"/>
    <mergeCell ref="I26:K26"/>
    <mergeCell ref="L26:P26"/>
    <mergeCell ref="Q26:S26"/>
    <mergeCell ref="T26:V26"/>
    <mergeCell ref="A25:E25"/>
    <mergeCell ref="F25:H25"/>
    <mergeCell ref="I25:K25"/>
    <mergeCell ref="L25:P25"/>
    <mergeCell ref="Q25:S25"/>
    <mergeCell ref="T25:V25"/>
    <mergeCell ref="A27:K27"/>
    <mergeCell ref="L27:V27"/>
    <mergeCell ref="A28:F28"/>
    <mergeCell ref="G28:H29"/>
    <mergeCell ref="I28:K29"/>
    <mergeCell ref="L28:Q28"/>
    <mergeCell ref="R28:S29"/>
    <mergeCell ref="T28:V29"/>
    <mergeCell ref="A29:B29"/>
    <mergeCell ref="C29:D29"/>
    <mergeCell ref="A23:E23"/>
    <mergeCell ref="F23:H23"/>
    <mergeCell ref="I23:K23"/>
    <mergeCell ref="L23:P23"/>
    <mergeCell ref="Q23:S23"/>
    <mergeCell ref="T23:V23"/>
    <mergeCell ref="A22:E22"/>
    <mergeCell ref="F22:H22"/>
    <mergeCell ref="I22:K22"/>
    <mergeCell ref="L22:P22"/>
    <mergeCell ref="Q22:S22"/>
    <mergeCell ref="T22:V22"/>
    <mergeCell ref="A24:E24"/>
    <mergeCell ref="F24:H24"/>
    <mergeCell ref="I24:K24"/>
    <mergeCell ref="L24:P24"/>
    <mergeCell ref="Q24:S24"/>
    <mergeCell ref="T24:V24"/>
    <mergeCell ref="T19:V19"/>
    <mergeCell ref="A18:E18"/>
    <mergeCell ref="F18:H18"/>
    <mergeCell ref="I18:K18"/>
    <mergeCell ref="L18:P18"/>
    <mergeCell ref="Q18:S18"/>
    <mergeCell ref="T18:V18"/>
    <mergeCell ref="A21:E21"/>
    <mergeCell ref="F21:H21"/>
    <mergeCell ref="I21:K21"/>
    <mergeCell ref="L21:P21"/>
    <mergeCell ref="Q21:S21"/>
    <mergeCell ref="T21:V21"/>
    <mergeCell ref="A20:E20"/>
    <mergeCell ref="F20:H20"/>
    <mergeCell ref="I20:K20"/>
    <mergeCell ref="L20:P20"/>
    <mergeCell ref="Q20:S20"/>
    <mergeCell ref="T20:V20"/>
    <mergeCell ref="H1:I1"/>
    <mergeCell ref="J1:K1"/>
    <mergeCell ref="S1:T1"/>
    <mergeCell ref="U1:V1"/>
    <mergeCell ref="H2:I2"/>
    <mergeCell ref="J2:K2"/>
    <mergeCell ref="S2:T2"/>
    <mergeCell ref="U2:V2"/>
    <mergeCell ref="H6:K6"/>
    <mergeCell ref="S6:V6"/>
    <mergeCell ref="H7:K7"/>
    <mergeCell ref="S7:V7"/>
    <mergeCell ref="H3:K3"/>
    <mergeCell ref="S3:V3"/>
    <mergeCell ref="H4:K4"/>
    <mergeCell ref="S4:V4"/>
    <mergeCell ref="H5:K5"/>
    <mergeCell ref="S5:V5"/>
    <mergeCell ref="A181:D181"/>
    <mergeCell ref="E181:K181"/>
    <mergeCell ref="L181:O181"/>
    <mergeCell ref="P181:V181"/>
    <mergeCell ref="A13:D13"/>
    <mergeCell ref="E13:K13"/>
    <mergeCell ref="L13:O13"/>
    <mergeCell ref="P13:V13"/>
    <mergeCell ref="A14:D14"/>
    <mergeCell ref="E14:K14"/>
    <mergeCell ref="L14:O14"/>
    <mergeCell ref="P14:V14"/>
    <mergeCell ref="A11:D11"/>
    <mergeCell ref="E11:K11"/>
    <mergeCell ref="L11:O11"/>
    <mergeCell ref="P11:V11"/>
    <mergeCell ref="A12:D12"/>
    <mergeCell ref="E12:K12"/>
    <mergeCell ref="L12:O12"/>
    <mergeCell ref="P12:V12"/>
    <mergeCell ref="A17:E17"/>
    <mergeCell ref="F17:H17"/>
    <mergeCell ref="I17:K17"/>
    <mergeCell ref="L17:P17"/>
    <mergeCell ref="Q17:S17"/>
    <mergeCell ref="T17:V17"/>
    <mergeCell ref="A15:E16"/>
    <mergeCell ref="F15:K15"/>
    <mergeCell ref="L15:P16"/>
    <mergeCell ref="Q15:V15"/>
    <mergeCell ref="F16:H16"/>
    <mergeCell ref="I16:K16"/>
    <mergeCell ref="A178:D178"/>
    <mergeCell ref="E178:K178"/>
    <mergeCell ref="L178:O178"/>
    <mergeCell ref="P178:V178"/>
    <mergeCell ref="A179:D179"/>
    <mergeCell ref="E179:K179"/>
    <mergeCell ref="L179:O179"/>
    <mergeCell ref="P179:V179"/>
    <mergeCell ref="A180:D180"/>
    <mergeCell ref="E180:K180"/>
    <mergeCell ref="L180:O180"/>
    <mergeCell ref="P180:V180"/>
    <mergeCell ref="C9:F9"/>
    <mergeCell ref="G9:H9"/>
    <mergeCell ref="N9:Q9"/>
    <mergeCell ref="R9:S9"/>
    <mergeCell ref="J168:K168"/>
    <mergeCell ref="S168:T168"/>
    <mergeCell ref="U168:V168"/>
    <mergeCell ref="H169:I169"/>
    <mergeCell ref="J169:K169"/>
    <mergeCell ref="S169:T169"/>
    <mergeCell ref="U169:V169"/>
    <mergeCell ref="H170:K170"/>
    <mergeCell ref="S170:V170"/>
    <mergeCell ref="Q16:S16"/>
    <mergeCell ref="T16:V16"/>
    <mergeCell ref="A19:E19"/>
    <mergeCell ref="F19:H19"/>
    <mergeCell ref="I19:K19"/>
    <mergeCell ref="L19:P19"/>
    <mergeCell ref="Q19:S19"/>
    <mergeCell ref="A184:E184"/>
    <mergeCell ref="F184:H184"/>
    <mergeCell ref="I184:K184"/>
    <mergeCell ref="L184:P184"/>
    <mergeCell ref="Q184:S184"/>
    <mergeCell ref="T184:V184"/>
    <mergeCell ref="A186:E186"/>
    <mergeCell ref="F186:H186"/>
    <mergeCell ref="I186:K186"/>
    <mergeCell ref="L186:P186"/>
    <mergeCell ref="Q186:S186"/>
    <mergeCell ref="T186:V186"/>
    <mergeCell ref="A182:E183"/>
    <mergeCell ref="F182:K182"/>
    <mergeCell ref="L182:P183"/>
    <mergeCell ref="Q182:V182"/>
    <mergeCell ref="F183:H183"/>
    <mergeCell ref="I183:K183"/>
    <mergeCell ref="Q183:S183"/>
    <mergeCell ref="T183:V183"/>
    <mergeCell ref="L189:P189"/>
    <mergeCell ref="Q189:S189"/>
    <mergeCell ref="T189:V189"/>
    <mergeCell ref="A189:E189"/>
    <mergeCell ref="F189:H189"/>
    <mergeCell ref="I189:K189"/>
    <mergeCell ref="A187:E187"/>
    <mergeCell ref="F187:H187"/>
    <mergeCell ref="I187:K187"/>
    <mergeCell ref="L187:P187"/>
    <mergeCell ref="Q187:S187"/>
    <mergeCell ref="T187:V187"/>
    <mergeCell ref="A188:E188"/>
    <mergeCell ref="F188:H188"/>
    <mergeCell ref="I188:K188"/>
    <mergeCell ref="L188:P188"/>
    <mergeCell ref="Q188:S188"/>
    <mergeCell ref="T188:V188"/>
    <mergeCell ref="A191:E191"/>
    <mergeCell ref="F191:H191"/>
    <mergeCell ref="I191:K191"/>
    <mergeCell ref="L191:P191"/>
    <mergeCell ref="Q191:S191"/>
    <mergeCell ref="T191:V191"/>
    <mergeCell ref="A192:E192"/>
    <mergeCell ref="F192:H192"/>
    <mergeCell ref="I192:K192"/>
    <mergeCell ref="L192:P192"/>
    <mergeCell ref="Q192:S192"/>
    <mergeCell ref="T192:V192"/>
    <mergeCell ref="A190:E190"/>
    <mergeCell ref="F190:H190"/>
    <mergeCell ref="I190:K190"/>
    <mergeCell ref="L190:P190"/>
    <mergeCell ref="Q190:S190"/>
    <mergeCell ref="T190:V190"/>
    <mergeCell ref="A195:K195"/>
    <mergeCell ref="L195:V195"/>
    <mergeCell ref="A196:F196"/>
    <mergeCell ref="G196:H197"/>
    <mergeCell ref="I196:K197"/>
    <mergeCell ref="L196:Q196"/>
    <mergeCell ref="R196:S197"/>
    <mergeCell ref="T196:V197"/>
    <mergeCell ref="A197:B197"/>
    <mergeCell ref="C197:D197"/>
    <mergeCell ref="E197:F197"/>
    <mergeCell ref="L197:M197"/>
    <mergeCell ref="N197:O197"/>
    <mergeCell ref="P197:Q197"/>
    <mergeCell ref="A193:E193"/>
    <mergeCell ref="F193:H193"/>
    <mergeCell ref="I193:K193"/>
    <mergeCell ref="L193:P193"/>
    <mergeCell ref="Q193:S193"/>
    <mergeCell ref="T193:V193"/>
    <mergeCell ref="A194:E194"/>
    <mergeCell ref="F194:H194"/>
    <mergeCell ref="I194:K194"/>
    <mergeCell ref="L194:P194"/>
    <mergeCell ref="Q194:S194"/>
    <mergeCell ref="T194:V194"/>
    <mergeCell ref="T198:U198"/>
    <mergeCell ref="A199:K199"/>
    <mergeCell ref="L199:V199"/>
    <mergeCell ref="A200:K200"/>
    <mergeCell ref="L200:V200"/>
    <mergeCell ref="A201:K201"/>
    <mergeCell ref="L201:V201"/>
    <mergeCell ref="A202:K202"/>
    <mergeCell ref="L202:V202"/>
    <mergeCell ref="A198:B198"/>
    <mergeCell ref="C198:D198"/>
    <mergeCell ref="E198:F198"/>
    <mergeCell ref="G198:H198"/>
    <mergeCell ref="I198:J198"/>
    <mergeCell ref="L198:M198"/>
    <mergeCell ref="N198:O198"/>
    <mergeCell ref="P198:Q198"/>
    <mergeCell ref="R198:S198"/>
    <mergeCell ref="H210:I210"/>
    <mergeCell ref="J210:K210"/>
    <mergeCell ref="S210:T210"/>
    <mergeCell ref="U210:V210"/>
    <mergeCell ref="H211:I211"/>
    <mergeCell ref="J211:K211"/>
    <mergeCell ref="S211:T211"/>
    <mergeCell ref="U211:V211"/>
    <mergeCell ref="H212:K212"/>
    <mergeCell ref="S212:V212"/>
    <mergeCell ref="A208:D208"/>
    <mergeCell ref="L208:O208"/>
    <mergeCell ref="A209:F209"/>
    <mergeCell ref="J209:K209"/>
    <mergeCell ref="L209:Q209"/>
    <mergeCell ref="U209:V209"/>
    <mergeCell ref="A203:K203"/>
    <mergeCell ref="L203:V203"/>
    <mergeCell ref="A204:K204"/>
    <mergeCell ref="L204:V204"/>
    <mergeCell ref="A205:D205"/>
    <mergeCell ref="L205:O205"/>
    <mergeCell ref="A207:C207"/>
    <mergeCell ref="E207:G207"/>
    <mergeCell ref="I207:K207"/>
    <mergeCell ref="L207:N207"/>
    <mergeCell ref="P207:R207"/>
    <mergeCell ref="T207:V207"/>
    <mergeCell ref="A220:D220"/>
    <mergeCell ref="E220:K220"/>
    <mergeCell ref="L220:O220"/>
    <mergeCell ref="P220:V220"/>
    <mergeCell ref="A221:D221"/>
    <mergeCell ref="E221:K221"/>
    <mergeCell ref="L221:O221"/>
    <mergeCell ref="P221:V221"/>
    <mergeCell ref="A222:D222"/>
    <mergeCell ref="E222:K222"/>
    <mergeCell ref="L222:O222"/>
    <mergeCell ref="P222:V222"/>
    <mergeCell ref="H213:K213"/>
    <mergeCell ref="S213:V213"/>
    <mergeCell ref="H214:K214"/>
    <mergeCell ref="S214:V214"/>
    <mergeCell ref="H215:K215"/>
    <mergeCell ref="S215:V215"/>
    <mergeCell ref="H216:K216"/>
    <mergeCell ref="S216:V216"/>
    <mergeCell ref="C218:I218"/>
    <mergeCell ref="N218:T218"/>
    <mergeCell ref="A226:E226"/>
    <mergeCell ref="F226:H226"/>
    <mergeCell ref="I226:K226"/>
    <mergeCell ref="L226:P226"/>
    <mergeCell ref="Q226:S226"/>
    <mergeCell ref="T226:V226"/>
    <mergeCell ref="A223:D223"/>
    <mergeCell ref="E223:K223"/>
    <mergeCell ref="L223:O223"/>
    <mergeCell ref="P223:V223"/>
    <mergeCell ref="A224:E225"/>
    <mergeCell ref="F224:K224"/>
    <mergeCell ref="L224:P225"/>
    <mergeCell ref="Q224:V224"/>
    <mergeCell ref="F225:H225"/>
    <mergeCell ref="I225:K225"/>
    <mergeCell ref="Q225:S225"/>
    <mergeCell ref="T225:V225"/>
    <mergeCell ref="L229:P229"/>
    <mergeCell ref="Q229:S229"/>
    <mergeCell ref="T229:V229"/>
    <mergeCell ref="A229:E229"/>
    <mergeCell ref="F229:H229"/>
    <mergeCell ref="I229:K229"/>
    <mergeCell ref="A227:E227"/>
    <mergeCell ref="F227:H227"/>
    <mergeCell ref="I227:K227"/>
    <mergeCell ref="L227:P227"/>
    <mergeCell ref="Q227:S227"/>
    <mergeCell ref="T227:V227"/>
    <mergeCell ref="A228:E228"/>
    <mergeCell ref="F228:H228"/>
    <mergeCell ref="I228:K228"/>
    <mergeCell ref="L228:P228"/>
    <mergeCell ref="Q228:S228"/>
    <mergeCell ref="T228:V228"/>
    <mergeCell ref="A232:E232"/>
    <mergeCell ref="F232:H232"/>
    <mergeCell ref="I232:K232"/>
    <mergeCell ref="L232:P232"/>
    <mergeCell ref="Q232:S232"/>
    <mergeCell ref="T232:V232"/>
    <mergeCell ref="A234:E234"/>
    <mergeCell ref="F234:H234"/>
    <mergeCell ref="I234:K234"/>
    <mergeCell ref="A230:E230"/>
    <mergeCell ref="F230:H230"/>
    <mergeCell ref="I230:K230"/>
    <mergeCell ref="L230:P230"/>
    <mergeCell ref="Q230:S230"/>
    <mergeCell ref="T230:V230"/>
    <mergeCell ref="A231:E231"/>
    <mergeCell ref="F231:H231"/>
    <mergeCell ref="I231:K231"/>
    <mergeCell ref="L231:P231"/>
    <mergeCell ref="Q231:S231"/>
    <mergeCell ref="T231:V231"/>
    <mergeCell ref="A241:K241"/>
    <mergeCell ref="L241:V241"/>
    <mergeCell ref="A242:K242"/>
    <mergeCell ref="L242:V242"/>
    <mergeCell ref="A238:B238"/>
    <mergeCell ref="C238:D238"/>
    <mergeCell ref="E238:F238"/>
    <mergeCell ref="G238:H238"/>
    <mergeCell ref="I238:J238"/>
    <mergeCell ref="L238:M238"/>
    <mergeCell ref="N238:O238"/>
    <mergeCell ref="P238:Q238"/>
    <mergeCell ref="R238:S238"/>
    <mergeCell ref="A235:K235"/>
    <mergeCell ref="L235:V235"/>
    <mergeCell ref="A236:F236"/>
    <mergeCell ref="G236:H237"/>
    <mergeCell ref="I236:K237"/>
    <mergeCell ref="L236:Q236"/>
    <mergeCell ref="R236:S237"/>
    <mergeCell ref="T236:V237"/>
    <mergeCell ref="A237:B237"/>
    <mergeCell ref="C237:D237"/>
    <mergeCell ref="E237:F237"/>
    <mergeCell ref="L237:M237"/>
    <mergeCell ref="N237:O237"/>
    <mergeCell ref="P237:Q237"/>
    <mergeCell ref="A248:D248"/>
    <mergeCell ref="L248:O248"/>
    <mergeCell ref="A249:F249"/>
    <mergeCell ref="J249:K249"/>
    <mergeCell ref="L249:Q249"/>
    <mergeCell ref="U249:V249"/>
    <mergeCell ref="L233:P233"/>
    <mergeCell ref="Q233:S233"/>
    <mergeCell ref="T233:V233"/>
    <mergeCell ref="L234:P234"/>
    <mergeCell ref="Q234:S234"/>
    <mergeCell ref="T234:V234"/>
    <mergeCell ref="A233:E233"/>
    <mergeCell ref="F233:H233"/>
    <mergeCell ref="I233:K233"/>
    <mergeCell ref="A243:K243"/>
    <mergeCell ref="L243:V243"/>
    <mergeCell ref="A244:K244"/>
    <mergeCell ref="L244:V244"/>
    <mergeCell ref="A245:D245"/>
    <mergeCell ref="L245:O245"/>
    <mergeCell ref="A247:C247"/>
    <mergeCell ref="E247:G247"/>
    <mergeCell ref="I247:K247"/>
    <mergeCell ref="L247:N247"/>
    <mergeCell ref="P247:R247"/>
    <mergeCell ref="T247:V247"/>
    <mergeCell ref="T238:U238"/>
    <mergeCell ref="A239:K239"/>
    <mergeCell ref="L239:V239"/>
    <mergeCell ref="A240:K240"/>
    <mergeCell ref="L240:V240"/>
    <mergeCell ref="H253:K253"/>
    <mergeCell ref="S253:V253"/>
    <mergeCell ref="H254:K254"/>
    <mergeCell ref="S254:V254"/>
    <mergeCell ref="H255:K255"/>
    <mergeCell ref="S255:V255"/>
    <mergeCell ref="H256:K256"/>
    <mergeCell ref="S256:V256"/>
    <mergeCell ref="C258:I258"/>
    <mergeCell ref="N258:T258"/>
    <mergeCell ref="H250:I250"/>
    <mergeCell ref="J250:K250"/>
    <mergeCell ref="S250:T250"/>
    <mergeCell ref="U250:V250"/>
    <mergeCell ref="H251:I251"/>
    <mergeCell ref="J251:K251"/>
    <mergeCell ref="S251:T251"/>
    <mergeCell ref="U251:V251"/>
    <mergeCell ref="H252:K252"/>
    <mergeCell ref="S252:V252"/>
    <mergeCell ref="A263:D263"/>
    <mergeCell ref="E263:K263"/>
    <mergeCell ref="L263:O263"/>
    <mergeCell ref="P263:V263"/>
    <mergeCell ref="A264:E265"/>
    <mergeCell ref="F264:K264"/>
    <mergeCell ref="L264:P265"/>
    <mergeCell ref="Q264:V264"/>
    <mergeCell ref="F265:H265"/>
    <mergeCell ref="I265:K265"/>
    <mergeCell ref="Q265:S265"/>
    <mergeCell ref="T265:V265"/>
    <mergeCell ref="A260:D260"/>
    <mergeCell ref="E260:K260"/>
    <mergeCell ref="L260:O260"/>
    <mergeCell ref="P260:V260"/>
    <mergeCell ref="A261:D261"/>
    <mergeCell ref="E261:K261"/>
    <mergeCell ref="L261:O261"/>
    <mergeCell ref="P261:V261"/>
    <mergeCell ref="A262:D262"/>
    <mergeCell ref="E262:K262"/>
    <mergeCell ref="L262:O262"/>
    <mergeCell ref="P262:V262"/>
    <mergeCell ref="A268:E268"/>
    <mergeCell ref="F268:H268"/>
    <mergeCell ref="I268:K268"/>
    <mergeCell ref="L268:P268"/>
    <mergeCell ref="Q268:S268"/>
    <mergeCell ref="T268:V268"/>
    <mergeCell ref="A269:E269"/>
    <mergeCell ref="F269:H269"/>
    <mergeCell ref="I269:K269"/>
    <mergeCell ref="L269:P269"/>
    <mergeCell ref="Q269:S269"/>
    <mergeCell ref="T269:V269"/>
    <mergeCell ref="A266:E266"/>
    <mergeCell ref="F266:H266"/>
    <mergeCell ref="I266:K266"/>
    <mergeCell ref="L266:P266"/>
    <mergeCell ref="Q266:S266"/>
    <mergeCell ref="T266:V266"/>
    <mergeCell ref="A267:E267"/>
    <mergeCell ref="F267:H267"/>
    <mergeCell ref="I267:K267"/>
    <mergeCell ref="L267:P267"/>
    <mergeCell ref="Q267:S267"/>
    <mergeCell ref="T267:V267"/>
    <mergeCell ref="A272:E272"/>
    <mergeCell ref="F272:H272"/>
    <mergeCell ref="I272:K272"/>
    <mergeCell ref="L272:P272"/>
    <mergeCell ref="Q272:S272"/>
    <mergeCell ref="T272:V272"/>
    <mergeCell ref="F273:H273"/>
    <mergeCell ref="I273:K273"/>
    <mergeCell ref="L273:P273"/>
    <mergeCell ref="Q273:S273"/>
    <mergeCell ref="T273:V273"/>
    <mergeCell ref="A270:E270"/>
    <mergeCell ref="F270:H270"/>
    <mergeCell ref="I270:K270"/>
    <mergeCell ref="L270:P270"/>
    <mergeCell ref="Q270:S270"/>
    <mergeCell ref="T270:V270"/>
    <mergeCell ref="A271:E271"/>
    <mergeCell ref="F271:H271"/>
    <mergeCell ref="I271:K271"/>
    <mergeCell ref="L271:P271"/>
    <mergeCell ref="Q271:S271"/>
    <mergeCell ref="T271:V271"/>
    <mergeCell ref="A276:K276"/>
    <mergeCell ref="L276:V276"/>
    <mergeCell ref="A277:F277"/>
    <mergeCell ref="G277:H278"/>
    <mergeCell ref="I277:K278"/>
    <mergeCell ref="L277:Q277"/>
    <mergeCell ref="R277:S278"/>
    <mergeCell ref="T277:V278"/>
    <mergeCell ref="A278:B278"/>
    <mergeCell ref="C278:D278"/>
    <mergeCell ref="E278:F278"/>
    <mergeCell ref="L278:M278"/>
    <mergeCell ref="N278:O278"/>
    <mergeCell ref="P278:Q278"/>
    <mergeCell ref="A273:E273"/>
    <mergeCell ref="F274:H274"/>
    <mergeCell ref="I274:K274"/>
    <mergeCell ref="L274:P274"/>
    <mergeCell ref="Q274:S274"/>
    <mergeCell ref="T274:V274"/>
    <mergeCell ref="A275:E275"/>
    <mergeCell ref="F275:H275"/>
    <mergeCell ref="I275:K275"/>
    <mergeCell ref="L275:P275"/>
    <mergeCell ref="Q275:S275"/>
    <mergeCell ref="T275:V275"/>
    <mergeCell ref="T288:V288"/>
    <mergeCell ref="T279:U279"/>
    <mergeCell ref="A280:K280"/>
    <mergeCell ref="L280:V280"/>
    <mergeCell ref="A281:K281"/>
    <mergeCell ref="L281:V281"/>
    <mergeCell ref="A282:K282"/>
    <mergeCell ref="L282:V282"/>
    <mergeCell ref="A283:K283"/>
    <mergeCell ref="L283:V283"/>
    <mergeCell ref="A279:B279"/>
    <mergeCell ref="C279:D279"/>
    <mergeCell ref="E279:F279"/>
    <mergeCell ref="G279:H279"/>
    <mergeCell ref="I279:J279"/>
    <mergeCell ref="L279:M279"/>
    <mergeCell ref="N279:O279"/>
    <mergeCell ref="P279:Q279"/>
    <mergeCell ref="R279:S279"/>
    <mergeCell ref="H292:I292"/>
    <mergeCell ref="J292:K292"/>
    <mergeCell ref="S292:T292"/>
    <mergeCell ref="U292:V292"/>
    <mergeCell ref="H293:K293"/>
    <mergeCell ref="S293:V293"/>
    <mergeCell ref="H294:K294"/>
    <mergeCell ref="S294:V294"/>
    <mergeCell ref="H295:K295"/>
    <mergeCell ref="S295:V295"/>
    <mergeCell ref="A289:D289"/>
    <mergeCell ref="L289:O289"/>
    <mergeCell ref="A290:F290"/>
    <mergeCell ref="J290:K290"/>
    <mergeCell ref="L290:Q290"/>
    <mergeCell ref="U290:V290"/>
    <mergeCell ref="A274:E274"/>
    <mergeCell ref="H291:I291"/>
    <mergeCell ref="J291:K291"/>
    <mergeCell ref="S291:T291"/>
    <mergeCell ref="U291:V291"/>
    <mergeCell ref="A284:K284"/>
    <mergeCell ref="L284:V284"/>
    <mergeCell ref="A285:K285"/>
    <mergeCell ref="L285:V285"/>
    <mergeCell ref="A286:D286"/>
    <mergeCell ref="L286:O286"/>
    <mergeCell ref="A288:C288"/>
    <mergeCell ref="E288:G288"/>
    <mergeCell ref="I288:K288"/>
    <mergeCell ref="L288:N288"/>
    <mergeCell ref="P288:R288"/>
    <mergeCell ref="A302:D302"/>
    <mergeCell ref="E302:K302"/>
    <mergeCell ref="L302:O302"/>
    <mergeCell ref="P302:V302"/>
    <mergeCell ref="A303:D303"/>
    <mergeCell ref="E303:K303"/>
    <mergeCell ref="L303:O303"/>
    <mergeCell ref="P303:V303"/>
    <mergeCell ref="A304:D304"/>
    <mergeCell ref="E304:K304"/>
    <mergeCell ref="L304:O304"/>
    <mergeCell ref="P304:V304"/>
    <mergeCell ref="H296:K296"/>
    <mergeCell ref="S296:V296"/>
    <mergeCell ref="H297:K297"/>
    <mergeCell ref="S297:V297"/>
    <mergeCell ref="C299:I299"/>
    <mergeCell ref="N299:T299"/>
    <mergeCell ref="A301:D301"/>
    <mergeCell ref="E301:K301"/>
    <mergeCell ref="L301:O301"/>
    <mergeCell ref="P301:V301"/>
    <mergeCell ref="L308:P308"/>
    <mergeCell ref="Q308:S308"/>
    <mergeCell ref="T308:V308"/>
    <mergeCell ref="L309:P309"/>
    <mergeCell ref="Q309:S309"/>
    <mergeCell ref="T309:V309"/>
    <mergeCell ref="A305:E306"/>
    <mergeCell ref="F305:K305"/>
    <mergeCell ref="L305:P306"/>
    <mergeCell ref="Q305:V305"/>
    <mergeCell ref="F306:H306"/>
    <mergeCell ref="I306:K306"/>
    <mergeCell ref="Q306:S306"/>
    <mergeCell ref="T306:V306"/>
    <mergeCell ref="A307:E307"/>
    <mergeCell ref="F307:H307"/>
    <mergeCell ref="I307:K307"/>
    <mergeCell ref="L307:P307"/>
    <mergeCell ref="Q307:S307"/>
    <mergeCell ref="T307:V307"/>
    <mergeCell ref="A309:E309"/>
    <mergeCell ref="F309:H309"/>
    <mergeCell ref="I309:K309"/>
    <mergeCell ref="A310:E310"/>
    <mergeCell ref="F310:H310"/>
    <mergeCell ref="I310:K310"/>
    <mergeCell ref="L310:P310"/>
    <mergeCell ref="Q310:S310"/>
    <mergeCell ref="T310:V310"/>
    <mergeCell ref="A308:E308"/>
    <mergeCell ref="F308:H308"/>
    <mergeCell ref="I308:K308"/>
    <mergeCell ref="A313:E313"/>
    <mergeCell ref="F313:H313"/>
    <mergeCell ref="I313:K313"/>
    <mergeCell ref="L313:P313"/>
    <mergeCell ref="Q313:S313"/>
    <mergeCell ref="T313:V313"/>
    <mergeCell ref="A314:E314"/>
    <mergeCell ref="F314:H314"/>
    <mergeCell ref="I314:K314"/>
    <mergeCell ref="L314:P314"/>
    <mergeCell ref="Q314:S314"/>
    <mergeCell ref="T314:V314"/>
    <mergeCell ref="A311:E311"/>
    <mergeCell ref="F311:H311"/>
    <mergeCell ref="I311:K311"/>
    <mergeCell ref="L311:P311"/>
    <mergeCell ref="Q311:S311"/>
    <mergeCell ref="T311:V311"/>
    <mergeCell ref="A312:E312"/>
    <mergeCell ref="F312:H312"/>
    <mergeCell ref="I312:K312"/>
    <mergeCell ref="L312:P312"/>
    <mergeCell ref="Q312:S312"/>
    <mergeCell ref="T312:V312"/>
    <mergeCell ref="A323:K323"/>
    <mergeCell ref="L323:V323"/>
    <mergeCell ref="A319:B319"/>
    <mergeCell ref="C319:D319"/>
    <mergeCell ref="E319:F319"/>
    <mergeCell ref="G319:H319"/>
    <mergeCell ref="I319:J319"/>
    <mergeCell ref="L319:M319"/>
    <mergeCell ref="N319:O319"/>
    <mergeCell ref="P319:Q319"/>
    <mergeCell ref="R319:S319"/>
    <mergeCell ref="A315:E315"/>
    <mergeCell ref="F315:H315"/>
    <mergeCell ref="I315:K315"/>
    <mergeCell ref="L315:P315"/>
    <mergeCell ref="Q315:S315"/>
    <mergeCell ref="T315:V315"/>
    <mergeCell ref="A316:K316"/>
    <mergeCell ref="L316:V316"/>
    <mergeCell ref="A317:F317"/>
    <mergeCell ref="G317:H318"/>
    <mergeCell ref="I317:K318"/>
    <mergeCell ref="L317:Q317"/>
    <mergeCell ref="R317:S318"/>
    <mergeCell ref="T317:V318"/>
    <mergeCell ref="A318:B318"/>
    <mergeCell ref="C318:D318"/>
    <mergeCell ref="E318:F318"/>
    <mergeCell ref="L318:M318"/>
    <mergeCell ref="N318:O318"/>
    <mergeCell ref="P318:Q318"/>
    <mergeCell ref="A368:F368"/>
    <mergeCell ref="J368:K368"/>
    <mergeCell ref="L368:Q368"/>
    <mergeCell ref="U368:V368"/>
    <mergeCell ref="A329:D329"/>
    <mergeCell ref="L329:O329"/>
    <mergeCell ref="A330:F330"/>
    <mergeCell ref="J330:K330"/>
    <mergeCell ref="L330:Q330"/>
    <mergeCell ref="U330:V330"/>
    <mergeCell ref="A324:K324"/>
    <mergeCell ref="L324:V324"/>
    <mergeCell ref="A325:K325"/>
    <mergeCell ref="L325:V325"/>
    <mergeCell ref="A326:D326"/>
    <mergeCell ref="L326:O326"/>
    <mergeCell ref="A328:C328"/>
    <mergeCell ref="E328:G328"/>
    <mergeCell ref="I328:K328"/>
    <mergeCell ref="L328:N328"/>
    <mergeCell ref="P328:R328"/>
    <mergeCell ref="T328:V328"/>
    <mergeCell ref="H331:I331"/>
    <mergeCell ref="J331:K331"/>
    <mergeCell ref="S331:T331"/>
    <mergeCell ref="U331:V331"/>
    <mergeCell ref="H332:I332"/>
    <mergeCell ref="J332:K332"/>
    <mergeCell ref="S332:T332"/>
    <mergeCell ref="U332:V332"/>
    <mergeCell ref="H333:K333"/>
    <mergeCell ref="S333:V333"/>
    <mergeCell ref="T319:U319"/>
    <mergeCell ref="A320:K320"/>
    <mergeCell ref="L320:V320"/>
    <mergeCell ref="A321:K321"/>
    <mergeCell ref="L321:V321"/>
    <mergeCell ref="A322:K322"/>
    <mergeCell ref="L322:V322"/>
    <mergeCell ref="H83:I83"/>
    <mergeCell ref="J83:K83"/>
    <mergeCell ref="S83:T83"/>
    <mergeCell ref="U83:V83"/>
    <mergeCell ref="H84:I84"/>
    <mergeCell ref="J84:K84"/>
    <mergeCell ref="S84:T84"/>
    <mergeCell ref="U84:V84"/>
    <mergeCell ref="H85:K85"/>
    <mergeCell ref="S85:V85"/>
    <mergeCell ref="H86:K86"/>
    <mergeCell ref="S86:V86"/>
    <mergeCell ref="H87:K87"/>
    <mergeCell ref="S87:V87"/>
    <mergeCell ref="H88:K88"/>
    <mergeCell ref="S88:V88"/>
    <mergeCell ref="H89:K89"/>
    <mergeCell ref="S89:V89"/>
    <mergeCell ref="C91:I91"/>
    <mergeCell ref="N91:T91"/>
    <mergeCell ref="A93:D93"/>
    <mergeCell ref="E93:K93"/>
    <mergeCell ref="L93:O93"/>
    <mergeCell ref="P93:V93"/>
    <mergeCell ref="A94:D94"/>
    <mergeCell ref="E94:K94"/>
    <mergeCell ref="L94:O94"/>
    <mergeCell ref="P94:V94"/>
    <mergeCell ref="A95:D95"/>
    <mergeCell ref="E95:K95"/>
    <mergeCell ref="L95:O95"/>
    <mergeCell ref="P95:V95"/>
    <mergeCell ref="A96:D96"/>
    <mergeCell ref="E96:K96"/>
    <mergeCell ref="L96:O96"/>
    <mergeCell ref="P96:V96"/>
    <mergeCell ref="A97:E98"/>
    <mergeCell ref="F97:K97"/>
    <mergeCell ref="L97:P98"/>
    <mergeCell ref="Q97:V97"/>
    <mergeCell ref="F98:H98"/>
    <mergeCell ref="I98:K98"/>
    <mergeCell ref="Q98:S98"/>
    <mergeCell ref="T98:V98"/>
    <mergeCell ref="A99:E99"/>
    <mergeCell ref="F99:H99"/>
    <mergeCell ref="I99:K99"/>
    <mergeCell ref="L99:P99"/>
    <mergeCell ref="Q99:S99"/>
    <mergeCell ref="T99:V99"/>
    <mergeCell ref="A100:E100"/>
    <mergeCell ref="F100:H100"/>
    <mergeCell ref="I100:K100"/>
    <mergeCell ref="L100:P100"/>
    <mergeCell ref="Q100:S100"/>
    <mergeCell ref="T100:V100"/>
    <mergeCell ref="A101:E101"/>
    <mergeCell ref="F101:H101"/>
    <mergeCell ref="I101:K101"/>
    <mergeCell ref="L101:P101"/>
    <mergeCell ref="Q101:S101"/>
    <mergeCell ref="T101:V101"/>
    <mergeCell ref="A102:E102"/>
    <mergeCell ref="F102:H102"/>
    <mergeCell ref="I102:K102"/>
    <mergeCell ref="L102:P102"/>
    <mergeCell ref="Q102:S102"/>
    <mergeCell ref="T102:V102"/>
    <mergeCell ref="A103:E103"/>
    <mergeCell ref="F103:H103"/>
    <mergeCell ref="I103:K103"/>
    <mergeCell ref="L103:P103"/>
    <mergeCell ref="Q103:S103"/>
    <mergeCell ref="T103:V103"/>
    <mergeCell ref="A104:E104"/>
    <mergeCell ref="F104:H104"/>
    <mergeCell ref="I104:K104"/>
    <mergeCell ref="L104:P104"/>
    <mergeCell ref="Q104:S104"/>
    <mergeCell ref="T104:V104"/>
    <mergeCell ref="A114:K114"/>
    <mergeCell ref="L114:V114"/>
    <mergeCell ref="A115:F115"/>
    <mergeCell ref="G115:H116"/>
    <mergeCell ref="I115:K116"/>
    <mergeCell ref="L115:Q115"/>
    <mergeCell ref="R115:S116"/>
    <mergeCell ref="T115:V116"/>
    <mergeCell ref="A116:B116"/>
    <mergeCell ref="C116:D116"/>
    <mergeCell ref="E116:F116"/>
    <mergeCell ref="L116:M116"/>
    <mergeCell ref="N116:O116"/>
    <mergeCell ref="P116:Q116"/>
    <mergeCell ref="A105:E105"/>
    <mergeCell ref="F105:H105"/>
    <mergeCell ref="I105:K105"/>
    <mergeCell ref="L105:P105"/>
    <mergeCell ref="Q105:S105"/>
    <mergeCell ref="T105:V105"/>
    <mergeCell ref="A106:E106"/>
    <mergeCell ref="F106:H106"/>
    <mergeCell ref="I106:K106"/>
    <mergeCell ref="L106:P106"/>
    <mergeCell ref="Q106:S106"/>
    <mergeCell ref="T106:V106"/>
    <mergeCell ref="A107:E107"/>
    <mergeCell ref="F107:H107"/>
    <mergeCell ref="I107:K107"/>
    <mergeCell ref="L107:P107"/>
    <mergeCell ref="Q107:S107"/>
    <mergeCell ref="T107:V107"/>
    <mergeCell ref="L126:Q126"/>
    <mergeCell ref="U126:V126"/>
    <mergeCell ref="A110:E110"/>
    <mergeCell ref="F110:H110"/>
    <mergeCell ref="I110:K110"/>
    <mergeCell ref="A112:E112"/>
    <mergeCell ref="F112:H112"/>
    <mergeCell ref="I112:K112"/>
    <mergeCell ref="L112:P112"/>
    <mergeCell ref="Q112:S112"/>
    <mergeCell ref="T112:V112"/>
    <mergeCell ref="L111:P111"/>
    <mergeCell ref="Q111:S111"/>
    <mergeCell ref="T111:V111"/>
    <mergeCell ref="A122:K122"/>
    <mergeCell ref="L122:V122"/>
    <mergeCell ref="A123:K123"/>
    <mergeCell ref="L123:V123"/>
    <mergeCell ref="A124:C124"/>
    <mergeCell ref="E124:G124"/>
    <mergeCell ref="I124:K124"/>
    <mergeCell ref="A125:D125"/>
    <mergeCell ref="A126:F126"/>
    <mergeCell ref="J126:K126"/>
    <mergeCell ref="A117:B117"/>
    <mergeCell ref="C117:D117"/>
    <mergeCell ref="A113:E113"/>
    <mergeCell ref="F113:H113"/>
    <mergeCell ref="I113:K113"/>
    <mergeCell ref="L113:P113"/>
    <mergeCell ref="Q113:S113"/>
    <mergeCell ref="T113:V113"/>
    <mergeCell ref="A108:E108"/>
    <mergeCell ref="F108:H108"/>
    <mergeCell ref="I108:K108"/>
    <mergeCell ref="L108:P108"/>
    <mergeCell ref="Q108:S108"/>
    <mergeCell ref="T108:V108"/>
    <mergeCell ref="A109:E109"/>
    <mergeCell ref="F109:H109"/>
    <mergeCell ref="I109:K109"/>
    <mergeCell ref="L110:P110"/>
    <mergeCell ref="Q110:S110"/>
    <mergeCell ref="T110:V110"/>
    <mergeCell ref="A111:E111"/>
    <mergeCell ref="F111:H111"/>
    <mergeCell ref="I111:K111"/>
    <mergeCell ref="L109:P109"/>
    <mergeCell ref="Q109:S109"/>
    <mergeCell ref="T109:V109"/>
    <mergeCell ref="L121:V121"/>
    <mergeCell ref="L124:N124"/>
    <mergeCell ref="P124:R124"/>
    <mergeCell ref="T124:V124"/>
    <mergeCell ref="L125:O125"/>
    <mergeCell ref="R117:S117"/>
    <mergeCell ref="T117:U117"/>
    <mergeCell ref="A118:K118"/>
    <mergeCell ref="L118:V118"/>
    <mergeCell ref="A119:K119"/>
    <mergeCell ref="L119:V119"/>
    <mergeCell ref="A120:K120"/>
    <mergeCell ref="L120:V120"/>
    <mergeCell ref="A121:K121"/>
    <mergeCell ref="E117:F117"/>
    <mergeCell ref="G117:H117"/>
    <mergeCell ref="I117:J117"/>
    <mergeCell ref="L117:M117"/>
    <mergeCell ref="N117:O117"/>
    <mergeCell ref="P117:Q117"/>
    <mergeCell ref="H451:I451"/>
    <mergeCell ref="J451:K451"/>
    <mergeCell ref="S451:T451"/>
    <mergeCell ref="U451:V451"/>
    <mergeCell ref="H452:I452"/>
    <mergeCell ref="J452:K452"/>
    <mergeCell ref="S452:T452"/>
    <mergeCell ref="U452:V452"/>
    <mergeCell ref="H453:K453"/>
    <mergeCell ref="S453:V453"/>
    <mergeCell ref="H454:K454"/>
    <mergeCell ref="S454:V454"/>
    <mergeCell ref="H455:K455"/>
    <mergeCell ref="S455:V455"/>
    <mergeCell ref="H456:K456"/>
    <mergeCell ref="S456:V456"/>
    <mergeCell ref="H457:K457"/>
    <mergeCell ref="S457:V457"/>
    <mergeCell ref="A465:E466"/>
    <mergeCell ref="F465:K465"/>
    <mergeCell ref="L465:P466"/>
    <mergeCell ref="Q465:V465"/>
    <mergeCell ref="F466:H466"/>
    <mergeCell ref="I466:K466"/>
    <mergeCell ref="Q466:S466"/>
    <mergeCell ref="T466:V466"/>
    <mergeCell ref="A467:E467"/>
    <mergeCell ref="F467:H467"/>
    <mergeCell ref="I467:K467"/>
    <mergeCell ref="L467:P467"/>
    <mergeCell ref="Q467:S467"/>
    <mergeCell ref="T467:V467"/>
    <mergeCell ref="A468:E468"/>
    <mergeCell ref="F468:H468"/>
    <mergeCell ref="I468:K468"/>
    <mergeCell ref="L468:P468"/>
    <mergeCell ref="Q468:S468"/>
    <mergeCell ref="T468:V468"/>
    <mergeCell ref="A474:K474"/>
    <mergeCell ref="L474:V474"/>
    <mergeCell ref="A475:F475"/>
    <mergeCell ref="G475:H476"/>
    <mergeCell ref="I475:K476"/>
    <mergeCell ref="L475:Q475"/>
    <mergeCell ref="R475:S476"/>
    <mergeCell ref="T475:V476"/>
    <mergeCell ref="A476:B476"/>
    <mergeCell ref="C476:D476"/>
    <mergeCell ref="E476:F476"/>
    <mergeCell ref="L476:M476"/>
    <mergeCell ref="N476:O476"/>
    <mergeCell ref="P476:Q476"/>
    <mergeCell ref="A469:E469"/>
    <mergeCell ref="F469:H469"/>
    <mergeCell ref="I469:K469"/>
    <mergeCell ref="L469:P469"/>
    <mergeCell ref="Q469:S469"/>
    <mergeCell ref="T469:V469"/>
    <mergeCell ref="A470:E470"/>
    <mergeCell ref="F470:H470"/>
    <mergeCell ref="I470:K470"/>
    <mergeCell ref="L470:P470"/>
    <mergeCell ref="Q470:S470"/>
    <mergeCell ref="T470:V470"/>
    <mergeCell ref="A473:E473"/>
    <mergeCell ref="F473:H473"/>
    <mergeCell ref="I473:K473"/>
    <mergeCell ref="L473:P473"/>
    <mergeCell ref="Q473:S473"/>
    <mergeCell ref="T473:V473"/>
    <mergeCell ref="A477:B477"/>
    <mergeCell ref="C477:D477"/>
    <mergeCell ref="E477:F477"/>
    <mergeCell ref="G477:H477"/>
    <mergeCell ref="I477:J477"/>
    <mergeCell ref="L477:M477"/>
    <mergeCell ref="N477:O477"/>
    <mergeCell ref="P477:Q477"/>
    <mergeCell ref="R477:S477"/>
    <mergeCell ref="T477:U477"/>
    <mergeCell ref="A478:K478"/>
    <mergeCell ref="L478:V478"/>
    <mergeCell ref="A479:K479"/>
    <mergeCell ref="L479:V479"/>
    <mergeCell ref="A480:K480"/>
    <mergeCell ref="L480:V480"/>
    <mergeCell ref="A481:K481"/>
    <mergeCell ref="L481:V481"/>
    <mergeCell ref="A482:K482"/>
    <mergeCell ref="L482:V482"/>
    <mergeCell ref="A483:K483"/>
    <mergeCell ref="L483:V483"/>
    <mergeCell ref="A484:D484"/>
    <mergeCell ref="L484:O484"/>
    <mergeCell ref="A486:C486"/>
    <mergeCell ref="E486:G486"/>
    <mergeCell ref="I486:K486"/>
    <mergeCell ref="L486:N486"/>
    <mergeCell ref="P486:R486"/>
    <mergeCell ref="T486:V486"/>
    <mergeCell ref="A487:D487"/>
    <mergeCell ref="L487:O487"/>
    <mergeCell ref="A488:F488"/>
    <mergeCell ref="J488:K488"/>
    <mergeCell ref="L488:Q488"/>
    <mergeCell ref="U488:V488"/>
    <mergeCell ref="H489:I489"/>
    <mergeCell ref="J489:K489"/>
    <mergeCell ref="S489:T489"/>
    <mergeCell ref="U489:V489"/>
    <mergeCell ref="H490:I490"/>
    <mergeCell ref="J490:K490"/>
    <mergeCell ref="S490:T490"/>
    <mergeCell ref="U490:V490"/>
    <mergeCell ref="H491:K491"/>
    <mergeCell ref="S491:V491"/>
    <mergeCell ref="H492:K492"/>
    <mergeCell ref="S492:V492"/>
    <mergeCell ref="H493:K493"/>
    <mergeCell ref="S493:V493"/>
    <mergeCell ref="H494:K494"/>
    <mergeCell ref="S494:V494"/>
    <mergeCell ref="H495:K495"/>
    <mergeCell ref="S495:V495"/>
    <mergeCell ref="C497:I497"/>
    <mergeCell ref="N497:T497"/>
    <mergeCell ref="A499:D499"/>
    <mergeCell ref="E499:K499"/>
    <mergeCell ref="L499:O499"/>
    <mergeCell ref="P499:V499"/>
    <mergeCell ref="A500:D500"/>
    <mergeCell ref="E500:K500"/>
    <mergeCell ref="L500:O500"/>
    <mergeCell ref="P500:V500"/>
    <mergeCell ref="A501:D501"/>
    <mergeCell ref="E501:K501"/>
    <mergeCell ref="L501:O501"/>
    <mergeCell ref="P501:V501"/>
    <mergeCell ref="A502:D502"/>
    <mergeCell ref="E502:K502"/>
    <mergeCell ref="L502:O502"/>
    <mergeCell ref="P502:V502"/>
    <mergeCell ref="A503:E504"/>
    <mergeCell ref="F503:K503"/>
    <mergeCell ref="L503:P504"/>
    <mergeCell ref="Q503:V503"/>
    <mergeCell ref="F504:H504"/>
    <mergeCell ref="I504:K504"/>
    <mergeCell ref="Q504:S504"/>
    <mergeCell ref="T504:V504"/>
    <mergeCell ref="A505:E505"/>
    <mergeCell ref="F505:H505"/>
    <mergeCell ref="I505:K505"/>
    <mergeCell ref="L505:P505"/>
    <mergeCell ref="Q505:S505"/>
    <mergeCell ref="T505:V505"/>
    <mergeCell ref="A506:E506"/>
    <mergeCell ref="F506:H506"/>
    <mergeCell ref="I506:K506"/>
    <mergeCell ref="L506:P506"/>
    <mergeCell ref="Q506:S506"/>
    <mergeCell ref="T506:V506"/>
    <mergeCell ref="A507:E507"/>
    <mergeCell ref="F507:H507"/>
    <mergeCell ref="I507:K507"/>
    <mergeCell ref="L507:P507"/>
    <mergeCell ref="Q507:S507"/>
    <mergeCell ref="T507:V507"/>
    <mergeCell ref="A508:E508"/>
    <mergeCell ref="F508:H508"/>
    <mergeCell ref="I508:K508"/>
    <mergeCell ref="L508:P508"/>
    <mergeCell ref="Q508:S508"/>
    <mergeCell ref="T508:V508"/>
    <mergeCell ref="A509:E509"/>
    <mergeCell ref="F509:H509"/>
    <mergeCell ref="I509:K509"/>
    <mergeCell ref="L509:P509"/>
    <mergeCell ref="Q509:S509"/>
    <mergeCell ref="T509:V509"/>
    <mergeCell ref="A510:E510"/>
    <mergeCell ref="F510:H510"/>
    <mergeCell ref="I510:K510"/>
    <mergeCell ref="L510:P510"/>
    <mergeCell ref="Q510:S510"/>
    <mergeCell ref="T510:V510"/>
    <mergeCell ref="A511:E511"/>
    <mergeCell ref="F511:H511"/>
    <mergeCell ref="I511:K511"/>
    <mergeCell ref="L511:P511"/>
    <mergeCell ref="Q511:S511"/>
    <mergeCell ref="T511:V511"/>
    <mergeCell ref="A512:E512"/>
    <mergeCell ref="F512:H512"/>
    <mergeCell ref="I512:K512"/>
    <mergeCell ref="L512:P512"/>
    <mergeCell ref="Q512:S512"/>
    <mergeCell ref="T512:V512"/>
    <mergeCell ref="A513:E513"/>
    <mergeCell ref="F513:H513"/>
    <mergeCell ref="I513:K513"/>
    <mergeCell ref="L513:P513"/>
    <mergeCell ref="Q513:S513"/>
    <mergeCell ref="T513:V513"/>
    <mergeCell ref="A514:E514"/>
    <mergeCell ref="F514:H514"/>
    <mergeCell ref="I514:K514"/>
    <mergeCell ref="L514:P514"/>
    <mergeCell ref="Q514:S514"/>
    <mergeCell ref="T514:V514"/>
    <mergeCell ref="A515:E515"/>
    <mergeCell ref="F515:H515"/>
    <mergeCell ref="I515:K515"/>
    <mergeCell ref="L515:P515"/>
    <mergeCell ref="Q515:S515"/>
    <mergeCell ref="T515:V515"/>
    <mergeCell ref="A516:K516"/>
    <mergeCell ref="L516:V516"/>
    <mergeCell ref="A517:F517"/>
    <mergeCell ref="G517:H518"/>
    <mergeCell ref="I517:K518"/>
    <mergeCell ref="L517:Q517"/>
    <mergeCell ref="R517:S518"/>
    <mergeCell ref="T517:V518"/>
    <mergeCell ref="A518:B518"/>
    <mergeCell ref="C518:D518"/>
    <mergeCell ref="E518:F518"/>
    <mergeCell ref="L518:M518"/>
    <mergeCell ref="N518:O518"/>
    <mergeCell ref="P518:Q518"/>
    <mergeCell ref="A519:B519"/>
    <mergeCell ref="C519:D519"/>
    <mergeCell ref="E519:F519"/>
    <mergeCell ref="G519:H519"/>
    <mergeCell ref="I519:J519"/>
    <mergeCell ref="L519:M519"/>
    <mergeCell ref="N519:O519"/>
    <mergeCell ref="P519:Q519"/>
    <mergeCell ref="R519:S519"/>
    <mergeCell ref="T519:U519"/>
    <mergeCell ref="A529:D529"/>
    <mergeCell ref="L529:O529"/>
    <mergeCell ref="A530:F530"/>
    <mergeCell ref="J530:K530"/>
    <mergeCell ref="L530:Q530"/>
    <mergeCell ref="U530:V530"/>
    <mergeCell ref="A520:K520"/>
    <mergeCell ref="L520:V520"/>
    <mergeCell ref="A521:K521"/>
    <mergeCell ref="L521:V521"/>
    <mergeCell ref="A522:K522"/>
    <mergeCell ref="L522:V522"/>
    <mergeCell ref="A523:K523"/>
    <mergeCell ref="L523:V523"/>
    <mergeCell ref="A524:K524"/>
    <mergeCell ref="L524:V524"/>
    <mergeCell ref="A525:K525"/>
    <mergeCell ref="L525:V525"/>
    <mergeCell ref="A526:D526"/>
    <mergeCell ref="L526:O526"/>
    <mergeCell ref="A528:C528"/>
    <mergeCell ref="E528:G528"/>
    <mergeCell ref="I528:K528"/>
    <mergeCell ref="L528:N528"/>
    <mergeCell ref="P528:R528"/>
    <mergeCell ref="T528:V528"/>
    <mergeCell ref="H616:I616"/>
    <mergeCell ref="J616:K616"/>
    <mergeCell ref="S616:T616"/>
    <mergeCell ref="U616:V616"/>
    <mergeCell ref="H617:I617"/>
    <mergeCell ref="J617:K617"/>
    <mergeCell ref="S617:T617"/>
    <mergeCell ref="U617:V617"/>
    <mergeCell ref="H618:K618"/>
    <mergeCell ref="S618:V618"/>
    <mergeCell ref="H619:K619"/>
    <mergeCell ref="S619:V619"/>
    <mergeCell ref="H620:K620"/>
    <mergeCell ref="S620:V620"/>
    <mergeCell ref="H621:K621"/>
    <mergeCell ref="S621:V621"/>
    <mergeCell ref="H622:K622"/>
    <mergeCell ref="S622:V622"/>
    <mergeCell ref="C624:I624"/>
    <mergeCell ref="N624:T624"/>
    <mergeCell ref="A626:K626"/>
    <mergeCell ref="L626:V626"/>
    <mergeCell ref="A627:D627"/>
    <mergeCell ref="E627:K627"/>
    <mergeCell ref="L627:O627"/>
    <mergeCell ref="P627:V627"/>
    <mergeCell ref="A628:D628"/>
    <mergeCell ref="E628:K628"/>
    <mergeCell ref="L628:O628"/>
    <mergeCell ref="P628:V628"/>
    <mergeCell ref="A629:K629"/>
    <mergeCell ref="L629:V629"/>
    <mergeCell ref="A630:E631"/>
    <mergeCell ref="F630:K630"/>
    <mergeCell ref="L630:P631"/>
    <mergeCell ref="Q630:V630"/>
    <mergeCell ref="F631:H631"/>
    <mergeCell ref="I631:K631"/>
    <mergeCell ref="Q631:S631"/>
    <mergeCell ref="T631:V631"/>
    <mergeCell ref="A638:E638"/>
    <mergeCell ref="F638:H638"/>
    <mergeCell ref="I638:K638"/>
    <mergeCell ref="L638:P638"/>
    <mergeCell ref="Q638:S638"/>
    <mergeCell ref="T638:V638"/>
    <mergeCell ref="A639:E639"/>
    <mergeCell ref="F639:H639"/>
    <mergeCell ref="I639:K639"/>
    <mergeCell ref="L639:P639"/>
    <mergeCell ref="Q639:S639"/>
    <mergeCell ref="T639:V639"/>
    <mergeCell ref="A632:E632"/>
    <mergeCell ref="F632:H632"/>
    <mergeCell ref="I632:K632"/>
    <mergeCell ref="L632:P632"/>
    <mergeCell ref="Q632:S632"/>
    <mergeCell ref="T632:V632"/>
    <mergeCell ref="A633:E633"/>
    <mergeCell ref="F633:H633"/>
    <mergeCell ref="I633:K633"/>
    <mergeCell ref="L633:P633"/>
    <mergeCell ref="Q633:S633"/>
    <mergeCell ref="T633:V633"/>
    <mergeCell ref="A634:E634"/>
    <mergeCell ref="F634:H634"/>
    <mergeCell ref="I634:K634"/>
    <mergeCell ref="L634:P634"/>
    <mergeCell ref="Q634:S634"/>
    <mergeCell ref="T634:V634"/>
    <mergeCell ref="A635:E635"/>
    <mergeCell ref="F635:H635"/>
    <mergeCell ref="I635:K635"/>
    <mergeCell ref="L635:P635"/>
    <mergeCell ref="Q635:S635"/>
    <mergeCell ref="T635:V635"/>
    <mergeCell ref="A636:E636"/>
    <mergeCell ref="F636:H636"/>
    <mergeCell ref="I636:K636"/>
    <mergeCell ref="L636:P636"/>
    <mergeCell ref="Q636:S636"/>
    <mergeCell ref="T636:V636"/>
    <mergeCell ref="A637:E637"/>
    <mergeCell ref="F637:H637"/>
    <mergeCell ref="I637:K637"/>
    <mergeCell ref="L637:P637"/>
    <mergeCell ref="Q637:S637"/>
    <mergeCell ref="T637:V637"/>
    <mergeCell ref="A653:F653"/>
    <mergeCell ref="J653:K653"/>
    <mergeCell ref="L653:Q653"/>
    <mergeCell ref="U653:V653"/>
    <mergeCell ref="A644:B644"/>
    <mergeCell ref="C644:D644"/>
    <mergeCell ref="E644:F644"/>
    <mergeCell ref="G644:H644"/>
    <mergeCell ref="I644:J644"/>
    <mergeCell ref="L644:M644"/>
    <mergeCell ref="N644:O644"/>
    <mergeCell ref="P644:Q644"/>
    <mergeCell ref="R644:S644"/>
    <mergeCell ref="T644:U644"/>
    <mergeCell ref="A645:K645"/>
    <mergeCell ref="L645:V645"/>
    <mergeCell ref="A646:K646"/>
    <mergeCell ref="L646:V646"/>
    <mergeCell ref="A647:K647"/>
    <mergeCell ref="L647:V647"/>
    <mergeCell ref="A648:K648"/>
    <mergeCell ref="L648:V648"/>
    <mergeCell ref="A652:D652"/>
    <mergeCell ref="L652:O652"/>
    <mergeCell ref="A649:K649"/>
    <mergeCell ref="L649:V649"/>
    <mergeCell ref="A650:K650"/>
    <mergeCell ref="L650:V650"/>
    <mergeCell ref="A651:C651"/>
    <mergeCell ref="E651:G651"/>
    <mergeCell ref="I651:K651"/>
    <mergeCell ref="L651:N651"/>
    <mergeCell ref="P651:R651"/>
    <mergeCell ref="T651:V651"/>
    <mergeCell ref="A640:E640"/>
    <mergeCell ref="F640:H640"/>
    <mergeCell ref="I640:K640"/>
    <mergeCell ref="L640:P640"/>
    <mergeCell ref="Q640:S640"/>
    <mergeCell ref="T640:V640"/>
    <mergeCell ref="A641:K641"/>
    <mergeCell ref="L641:V641"/>
    <mergeCell ref="A642:F642"/>
    <mergeCell ref="G642:H643"/>
    <mergeCell ref="I642:K643"/>
    <mergeCell ref="L642:Q642"/>
    <mergeCell ref="R642:S643"/>
    <mergeCell ref="T642:V643"/>
    <mergeCell ref="A643:B643"/>
    <mergeCell ref="C643:D643"/>
    <mergeCell ref="E643:F643"/>
    <mergeCell ref="L643:M643"/>
    <mergeCell ref="N643:O643"/>
    <mergeCell ref="P643:Q643"/>
    <mergeCell ref="H654:I654"/>
    <mergeCell ref="J654:K654"/>
    <mergeCell ref="S654:T654"/>
    <mergeCell ref="U654:V654"/>
    <mergeCell ref="H655:I655"/>
    <mergeCell ref="J655:K655"/>
    <mergeCell ref="S655:T655"/>
    <mergeCell ref="U655:V655"/>
    <mergeCell ref="H656:K656"/>
    <mergeCell ref="S656:V656"/>
    <mergeCell ref="H657:K657"/>
    <mergeCell ref="S657:V657"/>
    <mergeCell ref="H658:K658"/>
    <mergeCell ref="S658:V658"/>
    <mergeCell ref="H659:K659"/>
    <mergeCell ref="S659:V659"/>
    <mergeCell ref="H660:K660"/>
    <mergeCell ref="S660:V660"/>
    <mergeCell ref="C662:I662"/>
    <mergeCell ref="N662:T662"/>
    <mergeCell ref="A664:D664"/>
    <mergeCell ref="E664:K664"/>
    <mergeCell ref="L664:O664"/>
    <mergeCell ref="P664:V664"/>
    <mergeCell ref="A665:D665"/>
    <mergeCell ref="E665:K665"/>
    <mergeCell ref="L665:O665"/>
    <mergeCell ref="P665:V665"/>
    <mergeCell ref="A666:D666"/>
    <mergeCell ref="E666:K666"/>
    <mergeCell ref="L666:O666"/>
    <mergeCell ref="P666:V666"/>
    <mergeCell ref="A667:D667"/>
    <mergeCell ref="E667:K667"/>
    <mergeCell ref="L667:O667"/>
    <mergeCell ref="P667:V667"/>
    <mergeCell ref="A668:E669"/>
    <mergeCell ref="F668:K668"/>
    <mergeCell ref="L668:P669"/>
    <mergeCell ref="Q668:V668"/>
    <mergeCell ref="F669:H669"/>
    <mergeCell ref="I669:K669"/>
    <mergeCell ref="Q669:S669"/>
    <mergeCell ref="T669:V669"/>
    <mergeCell ref="A670:E670"/>
    <mergeCell ref="F670:H670"/>
    <mergeCell ref="I670:K670"/>
    <mergeCell ref="L670:P670"/>
    <mergeCell ref="Q670:S670"/>
    <mergeCell ref="T670:V670"/>
    <mergeCell ref="A671:E671"/>
    <mergeCell ref="F671:H671"/>
    <mergeCell ref="I671:K671"/>
    <mergeCell ref="L671:P671"/>
    <mergeCell ref="Q671:S671"/>
    <mergeCell ref="T671:V671"/>
    <mergeCell ref="A678:E678"/>
    <mergeCell ref="A679:E679"/>
    <mergeCell ref="L678:P678"/>
    <mergeCell ref="L679:P679"/>
    <mergeCell ref="F678:H678"/>
    <mergeCell ref="F679:H679"/>
    <mergeCell ref="I678:K678"/>
    <mergeCell ref="I679:K679"/>
    <mergeCell ref="Q678:S678"/>
    <mergeCell ref="T678:V678"/>
    <mergeCell ref="Q679:S679"/>
    <mergeCell ref="T679:V679"/>
    <mergeCell ref="A672:E672"/>
    <mergeCell ref="F672:H672"/>
    <mergeCell ref="I672:K672"/>
    <mergeCell ref="L672:P672"/>
    <mergeCell ref="Q672:S672"/>
    <mergeCell ref="T672:V672"/>
    <mergeCell ref="A673:E673"/>
    <mergeCell ref="F673:H673"/>
    <mergeCell ref="I673:K673"/>
    <mergeCell ref="L673:P673"/>
    <mergeCell ref="Q673:S673"/>
    <mergeCell ref="T673:V673"/>
    <mergeCell ref="A674:E674"/>
    <mergeCell ref="F674:H674"/>
    <mergeCell ref="I674:K674"/>
    <mergeCell ref="L674:P674"/>
    <mergeCell ref="Q674:S674"/>
    <mergeCell ref="T674:V674"/>
    <mergeCell ref="A675:E675"/>
    <mergeCell ref="F675:H675"/>
    <mergeCell ref="I675:K675"/>
    <mergeCell ref="L675:P675"/>
    <mergeCell ref="Q675:S675"/>
    <mergeCell ref="T675:V675"/>
    <mergeCell ref="A676:E676"/>
    <mergeCell ref="F676:H676"/>
    <mergeCell ref="I676:K676"/>
    <mergeCell ref="L676:P676"/>
    <mergeCell ref="Q676:S676"/>
    <mergeCell ref="T676:V676"/>
    <mergeCell ref="A677:E677"/>
    <mergeCell ref="F677:H677"/>
    <mergeCell ref="I677:K677"/>
    <mergeCell ref="L677:P677"/>
    <mergeCell ref="Q677:S677"/>
    <mergeCell ref="T677:V677"/>
    <mergeCell ref="A692:D692"/>
    <mergeCell ref="L692:O692"/>
    <mergeCell ref="A680:E680"/>
    <mergeCell ref="F680:H680"/>
    <mergeCell ref="I680:K680"/>
    <mergeCell ref="L680:P680"/>
    <mergeCell ref="Q680:S680"/>
    <mergeCell ref="T680:V680"/>
    <mergeCell ref="A681:K681"/>
    <mergeCell ref="L681:V681"/>
    <mergeCell ref="A682:F682"/>
    <mergeCell ref="G682:H683"/>
    <mergeCell ref="I682:K683"/>
    <mergeCell ref="L682:Q682"/>
    <mergeCell ref="R682:S683"/>
    <mergeCell ref="T682:V683"/>
    <mergeCell ref="A685:K685"/>
    <mergeCell ref="L685:V685"/>
    <mergeCell ref="A686:K686"/>
    <mergeCell ref="L686:V686"/>
    <mergeCell ref="A687:K687"/>
    <mergeCell ref="L687:V687"/>
    <mergeCell ref="A688:K688"/>
    <mergeCell ref="L688:V688"/>
    <mergeCell ref="A689:K689"/>
    <mergeCell ref="L689:V689"/>
    <mergeCell ref="A690:K690"/>
    <mergeCell ref="L690:V690"/>
    <mergeCell ref="A691:C691"/>
    <mergeCell ref="E691:G691"/>
    <mergeCell ref="I691:K691"/>
    <mergeCell ref="L691:N691"/>
    <mergeCell ref="P691:R691"/>
    <mergeCell ref="T691:V691"/>
    <mergeCell ref="A683:B683"/>
    <mergeCell ref="C683:D683"/>
    <mergeCell ref="E683:F683"/>
    <mergeCell ref="L683:M683"/>
    <mergeCell ref="N683:O683"/>
    <mergeCell ref="P683:Q683"/>
    <mergeCell ref="H696:K696"/>
    <mergeCell ref="S696:V696"/>
    <mergeCell ref="H697:K697"/>
    <mergeCell ref="S697:V697"/>
    <mergeCell ref="H698:K698"/>
    <mergeCell ref="S698:V698"/>
    <mergeCell ref="H699:K699"/>
    <mergeCell ref="S699:V699"/>
    <mergeCell ref="H700:K700"/>
    <mergeCell ref="S700:V700"/>
    <mergeCell ref="C702:I702"/>
    <mergeCell ref="N702:T702"/>
    <mergeCell ref="A693:F693"/>
    <mergeCell ref="J693:K693"/>
    <mergeCell ref="L693:Q693"/>
    <mergeCell ref="U693:V693"/>
    <mergeCell ref="A684:B684"/>
    <mergeCell ref="C684:D684"/>
    <mergeCell ref="E684:F684"/>
    <mergeCell ref="G684:H684"/>
    <mergeCell ref="I684:J684"/>
    <mergeCell ref="L684:M684"/>
    <mergeCell ref="N684:O684"/>
    <mergeCell ref="P684:Q684"/>
    <mergeCell ref="R684:S684"/>
    <mergeCell ref="T684:U684"/>
    <mergeCell ref="A704:K704"/>
    <mergeCell ref="L704:V704"/>
    <mergeCell ref="A705:D705"/>
    <mergeCell ref="E705:K705"/>
    <mergeCell ref="L705:O705"/>
    <mergeCell ref="P705:V705"/>
    <mergeCell ref="A706:D706"/>
    <mergeCell ref="E706:K706"/>
    <mergeCell ref="L706:O706"/>
    <mergeCell ref="P706:V706"/>
    <mergeCell ref="A707:K707"/>
    <mergeCell ref="L707:V707"/>
    <mergeCell ref="A708:E709"/>
    <mergeCell ref="F708:K708"/>
    <mergeCell ref="L708:P709"/>
    <mergeCell ref="Q708:V708"/>
    <mergeCell ref="F709:H709"/>
    <mergeCell ref="I709:K709"/>
    <mergeCell ref="Q709:S709"/>
    <mergeCell ref="T709:V709"/>
    <mergeCell ref="A710:E710"/>
    <mergeCell ref="F710:H710"/>
    <mergeCell ref="I710:K710"/>
    <mergeCell ref="L710:P710"/>
    <mergeCell ref="Q710:S710"/>
    <mergeCell ref="T710:V710"/>
    <mergeCell ref="A711:E711"/>
    <mergeCell ref="F711:H711"/>
    <mergeCell ref="I711:K711"/>
    <mergeCell ref="L711:P711"/>
    <mergeCell ref="Q711:S711"/>
    <mergeCell ref="T711:V711"/>
    <mergeCell ref="A712:E712"/>
    <mergeCell ref="F712:H712"/>
    <mergeCell ref="I712:K712"/>
    <mergeCell ref="L712:P712"/>
    <mergeCell ref="Q712:S712"/>
    <mergeCell ref="T712:V712"/>
    <mergeCell ref="A713:E713"/>
    <mergeCell ref="F713:H713"/>
    <mergeCell ref="I713:K713"/>
    <mergeCell ref="L713:P713"/>
    <mergeCell ref="Q713:S713"/>
    <mergeCell ref="T713:V713"/>
    <mergeCell ref="A714:E714"/>
    <mergeCell ref="F714:H714"/>
    <mergeCell ref="I714:K714"/>
    <mergeCell ref="L714:P714"/>
    <mergeCell ref="Q714:S714"/>
    <mergeCell ref="T714:V714"/>
    <mergeCell ref="A715:E715"/>
    <mergeCell ref="F715:H715"/>
    <mergeCell ref="I715:K715"/>
    <mergeCell ref="L715:P715"/>
    <mergeCell ref="Q715:S715"/>
    <mergeCell ref="T715:V715"/>
    <mergeCell ref="A716:E716"/>
    <mergeCell ref="F716:H716"/>
    <mergeCell ref="I716:K716"/>
    <mergeCell ref="L716:P716"/>
    <mergeCell ref="Q716:S716"/>
    <mergeCell ref="T716:V716"/>
    <mergeCell ref="A717:E717"/>
    <mergeCell ref="F717:H717"/>
    <mergeCell ref="I717:K717"/>
    <mergeCell ref="L717:P717"/>
    <mergeCell ref="Q717:S717"/>
    <mergeCell ref="T717:V717"/>
    <mergeCell ref="A718:E718"/>
    <mergeCell ref="F718:H718"/>
    <mergeCell ref="I718:K718"/>
    <mergeCell ref="L718:P718"/>
    <mergeCell ref="Q718:S718"/>
    <mergeCell ref="T718:V718"/>
    <mergeCell ref="A721:K721"/>
    <mergeCell ref="L721:V721"/>
    <mergeCell ref="A722:F722"/>
    <mergeCell ref="G722:H723"/>
    <mergeCell ref="I722:K723"/>
    <mergeCell ref="L722:Q722"/>
    <mergeCell ref="R722:S723"/>
    <mergeCell ref="T722:V723"/>
    <mergeCell ref="A723:B723"/>
    <mergeCell ref="C723:D723"/>
    <mergeCell ref="E723:F723"/>
    <mergeCell ref="L723:M723"/>
    <mergeCell ref="N723:O723"/>
    <mergeCell ref="P723:Q723"/>
    <mergeCell ref="I719:K719"/>
    <mergeCell ref="L719:P719"/>
    <mergeCell ref="Q719:S719"/>
    <mergeCell ref="T719:V719"/>
    <mergeCell ref="A724:B724"/>
    <mergeCell ref="C724:D724"/>
    <mergeCell ref="E724:F724"/>
    <mergeCell ref="G724:H724"/>
    <mergeCell ref="I724:J724"/>
    <mergeCell ref="L724:M724"/>
    <mergeCell ref="N724:O724"/>
    <mergeCell ref="P724:Q724"/>
    <mergeCell ref="R724:S724"/>
    <mergeCell ref="T724:U724"/>
    <mergeCell ref="A725:K725"/>
    <mergeCell ref="L725:V725"/>
    <mergeCell ref="A726:K726"/>
    <mergeCell ref="L726:V726"/>
    <mergeCell ref="A727:K727"/>
    <mergeCell ref="L727:V727"/>
    <mergeCell ref="A728:K728"/>
    <mergeCell ref="L728:V728"/>
    <mergeCell ref="A729:K729"/>
    <mergeCell ref="L729:V729"/>
    <mergeCell ref="A730:K730"/>
    <mergeCell ref="L730:V730"/>
    <mergeCell ref="A731:C731"/>
    <mergeCell ref="E731:G731"/>
    <mergeCell ref="I731:K731"/>
    <mergeCell ref="L731:N731"/>
    <mergeCell ref="P731:R731"/>
    <mergeCell ref="T731:V731"/>
    <mergeCell ref="A732:D732"/>
    <mergeCell ref="L732:O732"/>
    <mergeCell ref="A733:F733"/>
    <mergeCell ref="J733:K733"/>
    <mergeCell ref="L733:Q733"/>
    <mergeCell ref="U733:V733"/>
    <mergeCell ref="H694:I694"/>
    <mergeCell ref="J694:K694"/>
    <mergeCell ref="S694:T694"/>
    <mergeCell ref="U694:V694"/>
    <mergeCell ref="H695:I695"/>
    <mergeCell ref="J695:K695"/>
    <mergeCell ref="S695:T695"/>
    <mergeCell ref="U695:V695"/>
    <mergeCell ref="A720:E720"/>
    <mergeCell ref="F720:H720"/>
    <mergeCell ref="I720:K720"/>
    <mergeCell ref="L720:P720"/>
    <mergeCell ref="Q720:S720"/>
    <mergeCell ref="T720:V720"/>
    <mergeCell ref="A719:E719"/>
    <mergeCell ref="F719:H719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342"/>
  <sheetViews>
    <sheetView view="pageLayout" topLeftCell="A29" workbookViewId="0">
      <selection activeCell="A161" sqref="A161:K161"/>
    </sheetView>
  </sheetViews>
  <sheetFormatPr defaultRowHeight="15" x14ac:dyDescent="0.25"/>
  <cols>
    <col min="1" max="7" width="9.140625" style="9"/>
    <col min="8" max="8" width="8.28515625" style="9" customWidth="1"/>
    <col min="9" max="10" width="9.140625" style="9"/>
    <col min="11" max="11" width="8.140625" style="9" customWidth="1"/>
    <col min="12" max="18" width="9.140625" style="9"/>
    <col min="19" max="19" width="8.7109375" style="9" customWidth="1"/>
    <col min="20" max="21" width="9.140625" style="9"/>
    <col min="22" max="22" width="7.7109375" style="9" customWidth="1"/>
    <col min="23" max="29" width="0" hidden="1" customWidth="1"/>
    <col min="30" max="30" width="8.42578125" hidden="1" customWidth="1"/>
    <col min="31" max="32" width="0" hidden="1" customWidth="1"/>
    <col min="33" max="33" width="7.85546875" hidden="1" customWidth="1"/>
    <col min="34" max="34" width="7.85546875" customWidth="1"/>
  </cols>
  <sheetData>
    <row r="1" spans="1:33" ht="12.75" customHeight="1" x14ac:dyDescent="0.25">
      <c r="A1" s="6"/>
      <c r="G1" s="11"/>
      <c r="H1" s="103"/>
      <c r="I1" s="103"/>
      <c r="J1" s="103" t="s">
        <v>0</v>
      </c>
      <c r="K1" s="103"/>
      <c r="R1" s="11"/>
      <c r="S1" s="103"/>
      <c r="T1" s="103"/>
      <c r="U1" s="103" t="s">
        <v>0</v>
      </c>
      <c r="V1" s="103"/>
      <c r="W1" s="9"/>
      <c r="X1" s="9"/>
      <c r="Y1" s="9"/>
      <c r="Z1" s="9"/>
      <c r="AA1" s="9"/>
      <c r="AB1" s="9"/>
      <c r="AC1" s="11"/>
      <c r="AD1" s="103"/>
      <c r="AE1" s="103"/>
      <c r="AF1" s="103" t="s">
        <v>0</v>
      </c>
      <c r="AG1" s="103"/>
    </row>
    <row r="2" spans="1:33" ht="12.75" customHeight="1" x14ac:dyDescent="0.25">
      <c r="H2" s="103"/>
      <c r="I2" s="103"/>
      <c r="J2" s="103" t="s">
        <v>632</v>
      </c>
      <c r="K2" s="103"/>
      <c r="S2" s="103"/>
      <c r="T2" s="103"/>
      <c r="U2" s="103" t="s">
        <v>632</v>
      </c>
      <c r="V2" s="103"/>
      <c r="W2" s="9"/>
      <c r="X2" s="9"/>
      <c r="Y2" s="9"/>
      <c r="Z2" s="9"/>
      <c r="AA2" s="9"/>
      <c r="AB2" s="9"/>
      <c r="AC2" s="9"/>
      <c r="AD2" s="103"/>
      <c r="AE2" s="103"/>
      <c r="AF2" s="103" t="s">
        <v>632</v>
      </c>
      <c r="AG2" s="103"/>
    </row>
    <row r="3" spans="1:33" ht="17.25" customHeight="1" x14ac:dyDescent="0.25">
      <c r="G3" s="12"/>
      <c r="H3" s="104" t="s">
        <v>633</v>
      </c>
      <c r="I3" s="104"/>
      <c r="J3" s="104"/>
      <c r="K3" s="104"/>
      <c r="R3" s="12"/>
      <c r="S3" s="104" t="s">
        <v>633</v>
      </c>
      <c r="T3" s="104"/>
      <c r="U3" s="104"/>
      <c r="V3" s="104"/>
      <c r="W3" s="9"/>
      <c r="X3" s="9"/>
      <c r="Y3" s="9"/>
      <c r="Z3" s="9"/>
      <c r="AA3" s="9"/>
      <c r="AB3" s="9"/>
      <c r="AC3" s="12"/>
      <c r="AD3" s="104" t="s">
        <v>633</v>
      </c>
      <c r="AE3" s="104"/>
      <c r="AF3" s="104"/>
      <c r="AG3" s="104"/>
    </row>
    <row r="4" spans="1:33" ht="21.75" customHeight="1" x14ac:dyDescent="0.25">
      <c r="G4" s="12"/>
      <c r="H4" s="94" t="s">
        <v>1</v>
      </c>
      <c r="I4" s="94"/>
      <c r="J4" s="94"/>
      <c r="K4" s="94"/>
      <c r="R4" s="12"/>
      <c r="S4" s="94" t="s">
        <v>1</v>
      </c>
      <c r="T4" s="94"/>
      <c r="U4" s="94"/>
      <c r="V4" s="94"/>
      <c r="W4" s="9"/>
      <c r="X4" s="9"/>
      <c r="Y4" s="9"/>
      <c r="Z4" s="9"/>
      <c r="AA4" s="9"/>
      <c r="AB4" s="9"/>
      <c r="AC4" s="12"/>
      <c r="AD4" s="94" t="s">
        <v>1</v>
      </c>
      <c r="AE4" s="94"/>
      <c r="AF4" s="94"/>
      <c r="AG4" s="94"/>
    </row>
    <row r="5" spans="1:33" ht="19.5" customHeight="1" x14ac:dyDescent="0.25">
      <c r="G5" s="12"/>
      <c r="H5" s="94" t="s">
        <v>2</v>
      </c>
      <c r="I5" s="94"/>
      <c r="J5" s="94"/>
      <c r="K5" s="94"/>
      <c r="R5" s="12"/>
      <c r="S5" s="94" t="s">
        <v>2</v>
      </c>
      <c r="T5" s="94"/>
      <c r="U5" s="94"/>
      <c r="V5" s="94"/>
      <c r="W5" s="9"/>
      <c r="X5" s="9"/>
      <c r="Y5" s="9"/>
      <c r="Z5" s="9"/>
      <c r="AA5" s="9"/>
      <c r="AB5" s="9"/>
      <c r="AC5" s="12"/>
      <c r="AD5" s="94" t="s">
        <v>2</v>
      </c>
      <c r="AE5" s="94"/>
      <c r="AF5" s="94"/>
      <c r="AG5" s="94"/>
    </row>
    <row r="6" spans="1:33" ht="21" customHeight="1" x14ac:dyDescent="0.25">
      <c r="G6" s="12"/>
      <c r="H6" s="94" t="s">
        <v>3</v>
      </c>
      <c r="I6" s="94"/>
      <c r="J6" s="94"/>
      <c r="K6" s="94"/>
      <c r="R6" s="12"/>
      <c r="S6" s="94" t="s">
        <v>3</v>
      </c>
      <c r="T6" s="94"/>
      <c r="U6" s="94"/>
      <c r="V6" s="94"/>
      <c r="W6" s="9"/>
      <c r="X6" s="9"/>
      <c r="Y6" s="9"/>
      <c r="Z6" s="9"/>
      <c r="AA6" s="9"/>
      <c r="AB6" s="9"/>
      <c r="AC6" s="12"/>
      <c r="AD6" s="94" t="s">
        <v>3</v>
      </c>
      <c r="AE6" s="94"/>
      <c r="AF6" s="94"/>
      <c r="AG6" s="94"/>
    </row>
    <row r="7" spans="1:33" x14ac:dyDescent="0.25">
      <c r="H7" s="95" t="s">
        <v>36</v>
      </c>
      <c r="I7" s="95"/>
      <c r="J7" s="95"/>
      <c r="K7" s="95"/>
      <c r="S7" s="95" t="s">
        <v>36</v>
      </c>
      <c r="T7" s="95"/>
      <c r="U7" s="95"/>
      <c r="V7" s="95"/>
      <c r="W7" s="9"/>
      <c r="X7" s="9"/>
      <c r="Y7" s="9"/>
      <c r="Z7" s="9"/>
      <c r="AA7" s="9"/>
      <c r="AB7" s="9"/>
      <c r="AC7" s="9"/>
      <c r="AD7" s="95" t="s">
        <v>36</v>
      </c>
      <c r="AE7" s="95"/>
      <c r="AF7" s="95"/>
      <c r="AG7" s="95"/>
    </row>
    <row r="8" spans="1:33" ht="4.5" customHeight="1" x14ac:dyDescent="0.25"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C9" s="201" t="s">
        <v>473</v>
      </c>
      <c r="D9" s="201"/>
      <c r="E9" s="201"/>
      <c r="F9" s="201"/>
      <c r="G9" s="201"/>
      <c r="H9" s="201"/>
      <c r="I9" s="201"/>
      <c r="N9" s="201" t="s">
        <v>475</v>
      </c>
      <c r="O9" s="201"/>
      <c r="P9" s="201"/>
      <c r="Q9" s="201"/>
      <c r="R9" s="201"/>
      <c r="S9" s="201"/>
      <c r="T9" s="201"/>
      <c r="W9" s="9"/>
      <c r="X9" s="9"/>
      <c r="Y9" s="201" t="s">
        <v>601</v>
      </c>
      <c r="Z9" s="201"/>
      <c r="AA9" s="201"/>
      <c r="AB9" s="201"/>
      <c r="AC9" s="201"/>
      <c r="AD9" s="201"/>
      <c r="AE9" s="201"/>
      <c r="AF9" s="9"/>
      <c r="AG9" s="9"/>
    </row>
    <row r="10" spans="1:33" ht="5.25" customHeight="1" x14ac:dyDescent="0.25"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200" t="s">
        <v>16</v>
      </c>
      <c r="B11" s="200"/>
      <c r="C11" s="200"/>
      <c r="D11" s="200"/>
      <c r="E11" s="201" t="s">
        <v>154</v>
      </c>
      <c r="F11" s="201"/>
      <c r="G11" s="201"/>
      <c r="H11" s="201"/>
      <c r="I11" s="201"/>
      <c r="J11" s="201"/>
      <c r="K11" s="201"/>
      <c r="L11" s="200" t="s">
        <v>16</v>
      </c>
      <c r="M11" s="200"/>
      <c r="N11" s="200"/>
      <c r="O11" s="200"/>
      <c r="P11" s="201" t="s">
        <v>154</v>
      </c>
      <c r="Q11" s="201"/>
      <c r="R11" s="201"/>
      <c r="S11" s="201"/>
      <c r="T11" s="201"/>
      <c r="U11" s="201"/>
      <c r="V11" s="201"/>
      <c r="W11" s="200" t="s">
        <v>16</v>
      </c>
      <c r="X11" s="200"/>
      <c r="Y11" s="200"/>
      <c r="Z11" s="200"/>
      <c r="AA11" s="201" t="s">
        <v>154</v>
      </c>
      <c r="AB11" s="201"/>
      <c r="AC11" s="201"/>
      <c r="AD11" s="201"/>
      <c r="AE11" s="201"/>
      <c r="AF11" s="201"/>
      <c r="AG11" s="201"/>
    </row>
    <row r="12" spans="1:33" ht="28.5" customHeight="1" x14ac:dyDescent="0.25">
      <c r="A12" s="122" t="s">
        <v>17</v>
      </c>
      <c r="B12" s="122"/>
      <c r="C12" s="122"/>
      <c r="D12" s="122"/>
      <c r="E12" s="202" t="s">
        <v>474</v>
      </c>
      <c r="F12" s="202"/>
      <c r="G12" s="202"/>
      <c r="H12" s="202"/>
      <c r="I12" s="202"/>
      <c r="J12" s="202"/>
      <c r="K12" s="202"/>
      <c r="L12" s="122" t="s">
        <v>17</v>
      </c>
      <c r="M12" s="122"/>
      <c r="N12" s="122"/>
      <c r="O12" s="122"/>
      <c r="P12" s="202" t="s">
        <v>474</v>
      </c>
      <c r="Q12" s="202"/>
      <c r="R12" s="202"/>
      <c r="S12" s="202"/>
      <c r="T12" s="202"/>
      <c r="U12" s="202"/>
      <c r="V12" s="202"/>
      <c r="W12" s="122" t="s">
        <v>17</v>
      </c>
      <c r="X12" s="122"/>
      <c r="Y12" s="122"/>
      <c r="Z12" s="122"/>
      <c r="AA12" s="202" t="s">
        <v>474</v>
      </c>
      <c r="AB12" s="202"/>
      <c r="AC12" s="202"/>
      <c r="AD12" s="202"/>
      <c r="AE12" s="202"/>
      <c r="AF12" s="202"/>
      <c r="AG12" s="202"/>
    </row>
    <row r="13" spans="1:33" x14ac:dyDescent="0.25">
      <c r="A13" s="200" t="s">
        <v>18</v>
      </c>
      <c r="B13" s="200"/>
      <c r="C13" s="200"/>
      <c r="D13" s="200"/>
      <c r="E13" s="125">
        <v>303</v>
      </c>
      <c r="F13" s="125"/>
      <c r="G13" s="125"/>
      <c r="H13" s="125"/>
      <c r="I13" s="125"/>
      <c r="J13" s="125"/>
      <c r="K13" s="125"/>
      <c r="L13" s="200" t="s">
        <v>18</v>
      </c>
      <c r="M13" s="200"/>
      <c r="N13" s="200"/>
      <c r="O13" s="200"/>
      <c r="P13" s="125">
        <v>303</v>
      </c>
      <c r="Q13" s="125"/>
      <c r="R13" s="125"/>
      <c r="S13" s="125"/>
      <c r="T13" s="125"/>
      <c r="U13" s="125"/>
      <c r="V13" s="125"/>
      <c r="W13" s="200" t="s">
        <v>18</v>
      </c>
      <c r="X13" s="200"/>
      <c r="Y13" s="200"/>
      <c r="Z13" s="200"/>
      <c r="AA13" s="125">
        <v>303</v>
      </c>
      <c r="AB13" s="125"/>
      <c r="AC13" s="125"/>
      <c r="AD13" s="125"/>
      <c r="AE13" s="125"/>
      <c r="AF13" s="125"/>
      <c r="AG13" s="125"/>
    </row>
    <row r="14" spans="1:33" x14ac:dyDescent="0.25">
      <c r="A14" s="200" t="s">
        <v>24</v>
      </c>
      <c r="B14" s="200"/>
      <c r="C14" s="200"/>
      <c r="D14" s="200"/>
      <c r="E14" s="125">
        <v>150</v>
      </c>
      <c r="F14" s="125"/>
      <c r="G14" s="125"/>
      <c r="H14" s="125"/>
      <c r="I14" s="125"/>
      <c r="J14" s="125"/>
      <c r="K14" s="125"/>
      <c r="L14" s="200" t="s">
        <v>24</v>
      </c>
      <c r="M14" s="200"/>
      <c r="N14" s="200"/>
      <c r="O14" s="200"/>
      <c r="P14" s="125">
        <v>180</v>
      </c>
      <c r="Q14" s="125"/>
      <c r="R14" s="125"/>
      <c r="S14" s="125"/>
      <c r="T14" s="125"/>
      <c r="U14" s="125"/>
      <c r="V14" s="125"/>
      <c r="W14" s="200" t="s">
        <v>24</v>
      </c>
      <c r="X14" s="200"/>
      <c r="Y14" s="200"/>
      <c r="Z14" s="200"/>
      <c r="AA14" s="125">
        <v>170</v>
      </c>
      <c r="AB14" s="125"/>
      <c r="AC14" s="125"/>
      <c r="AD14" s="125"/>
      <c r="AE14" s="125"/>
      <c r="AF14" s="125"/>
      <c r="AG14" s="125"/>
    </row>
    <row r="15" spans="1:33" x14ac:dyDescent="0.25">
      <c r="A15" s="207" t="s">
        <v>19</v>
      </c>
      <c r="B15" s="207"/>
      <c r="C15" s="207"/>
      <c r="D15" s="207"/>
      <c r="E15" s="207"/>
      <c r="F15" s="208" t="s">
        <v>20</v>
      </c>
      <c r="G15" s="208"/>
      <c r="H15" s="208"/>
      <c r="I15" s="208"/>
      <c r="J15" s="208"/>
      <c r="K15" s="208"/>
      <c r="L15" s="207" t="s">
        <v>19</v>
      </c>
      <c r="M15" s="207"/>
      <c r="N15" s="207"/>
      <c r="O15" s="207"/>
      <c r="P15" s="207"/>
      <c r="Q15" s="208" t="s">
        <v>20</v>
      </c>
      <c r="R15" s="208"/>
      <c r="S15" s="208"/>
      <c r="T15" s="208"/>
      <c r="U15" s="208"/>
      <c r="V15" s="208"/>
      <c r="W15" s="207" t="s">
        <v>19</v>
      </c>
      <c r="X15" s="207"/>
      <c r="Y15" s="207"/>
      <c r="Z15" s="207"/>
      <c r="AA15" s="207"/>
      <c r="AB15" s="208" t="s">
        <v>20</v>
      </c>
      <c r="AC15" s="208"/>
      <c r="AD15" s="208"/>
      <c r="AE15" s="208"/>
      <c r="AF15" s="208"/>
      <c r="AG15" s="208"/>
    </row>
    <row r="16" spans="1:33" x14ac:dyDescent="0.25">
      <c r="A16" s="207"/>
      <c r="B16" s="207"/>
      <c r="C16" s="207"/>
      <c r="D16" s="207"/>
      <c r="E16" s="207"/>
      <c r="F16" s="208" t="s">
        <v>21</v>
      </c>
      <c r="G16" s="208"/>
      <c r="H16" s="208"/>
      <c r="I16" s="208" t="s">
        <v>22</v>
      </c>
      <c r="J16" s="208"/>
      <c r="K16" s="208"/>
      <c r="L16" s="207"/>
      <c r="M16" s="207"/>
      <c r="N16" s="207"/>
      <c r="O16" s="207"/>
      <c r="P16" s="207"/>
      <c r="Q16" s="208" t="s">
        <v>21</v>
      </c>
      <c r="R16" s="208"/>
      <c r="S16" s="208"/>
      <c r="T16" s="208" t="s">
        <v>22</v>
      </c>
      <c r="U16" s="208"/>
      <c r="V16" s="208"/>
      <c r="W16" s="207"/>
      <c r="X16" s="207"/>
      <c r="Y16" s="207"/>
      <c r="Z16" s="207"/>
      <c r="AA16" s="207"/>
      <c r="AB16" s="208" t="s">
        <v>21</v>
      </c>
      <c r="AC16" s="208"/>
      <c r="AD16" s="208"/>
      <c r="AE16" s="208" t="s">
        <v>22</v>
      </c>
      <c r="AF16" s="208"/>
      <c r="AG16" s="208"/>
    </row>
    <row r="17" spans="1:33" x14ac:dyDescent="0.25">
      <c r="A17" s="205" t="s">
        <v>58</v>
      </c>
      <c r="B17" s="205"/>
      <c r="C17" s="205"/>
      <c r="D17" s="205"/>
      <c r="E17" s="205"/>
      <c r="F17" s="111">
        <v>54</v>
      </c>
      <c r="G17" s="113"/>
      <c r="H17" s="112"/>
      <c r="I17" s="111">
        <v>54</v>
      </c>
      <c r="J17" s="113"/>
      <c r="K17" s="112"/>
      <c r="L17" s="205" t="s">
        <v>58</v>
      </c>
      <c r="M17" s="205"/>
      <c r="N17" s="205"/>
      <c r="O17" s="205"/>
      <c r="P17" s="205"/>
      <c r="Q17" s="111">
        <f>F17*180/150</f>
        <v>64.8</v>
      </c>
      <c r="R17" s="113"/>
      <c r="S17" s="112"/>
      <c r="T17" s="111">
        <f>I17*180/150</f>
        <v>64.8</v>
      </c>
      <c r="U17" s="113"/>
      <c r="V17" s="112"/>
      <c r="W17" s="205" t="s">
        <v>58</v>
      </c>
      <c r="X17" s="205"/>
      <c r="Y17" s="205"/>
      <c r="Z17" s="205"/>
      <c r="AA17" s="205"/>
      <c r="AB17" s="111">
        <f>F17*170/150</f>
        <v>61.2</v>
      </c>
      <c r="AC17" s="113"/>
      <c r="AD17" s="112"/>
      <c r="AE17" s="111">
        <f>I17*170/150</f>
        <v>61.2</v>
      </c>
      <c r="AF17" s="113"/>
      <c r="AG17" s="112"/>
    </row>
    <row r="18" spans="1:33" x14ac:dyDescent="0.25">
      <c r="A18" s="205" t="s">
        <v>7</v>
      </c>
      <c r="B18" s="205"/>
      <c r="C18" s="205"/>
      <c r="D18" s="205"/>
      <c r="E18" s="205"/>
      <c r="F18" s="111">
        <v>6</v>
      </c>
      <c r="G18" s="113"/>
      <c r="H18" s="112"/>
      <c r="I18" s="111">
        <v>6</v>
      </c>
      <c r="J18" s="113"/>
      <c r="K18" s="112"/>
      <c r="L18" s="205" t="s">
        <v>7</v>
      </c>
      <c r="M18" s="205"/>
      <c r="N18" s="205"/>
      <c r="O18" s="205"/>
      <c r="P18" s="205"/>
      <c r="Q18" s="111">
        <f t="shared" ref="Q18" si="0">F18*180/150</f>
        <v>7.2</v>
      </c>
      <c r="R18" s="113"/>
      <c r="S18" s="112"/>
      <c r="T18" s="111">
        <f t="shared" ref="T18:T19" si="1">I18*180/150</f>
        <v>7.2</v>
      </c>
      <c r="U18" s="113"/>
      <c r="V18" s="112"/>
      <c r="W18" s="205" t="s">
        <v>7</v>
      </c>
      <c r="X18" s="205"/>
      <c r="Y18" s="205"/>
      <c r="Z18" s="205"/>
      <c r="AA18" s="205"/>
      <c r="AB18" s="111">
        <f t="shared" ref="AB18" si="2">F18*170/150</f>
        <v>6.8</v>
      </c>
      <c r="AC18" s="113"/>
      <c r="AD18" s="112"/>
      <c r="AE18" s="111">
        <f t="shared" ref="AE18:AE19" si="3">I18*170/150</f>
        <v>6.8</v>
      </c>
      <c r="AF18" s="113"/>
      <c r="AG18" s="112"/>
    </row>
    <row r="19" spans="1:33" x14ac:dyDescent="0.25">
      <c r="A19" s="205" t="s">
        <v>25</v>
      </c>
      <c r="B19" s="205"/>
      <c r="C19" s="205"/>
      <c r="D19" s="205"/>
      <c r="E19" s="205"/>
      <c r="F19" s="111"/>
      <c r="G19" s="113"/>
      <c r="H19" s="112"/>
      <c r="I19" s="260">
        <v>150</v>
      </c>
      <c r="J19" s="261"/>
      <c r="K19" s="262"/>
      <c r="L19" s="205" t="s">
        <v>25</v>
      </c>
      <c r="M19" s="205"/>
      <c r="N19" s="205"/>
      <c r="O19" s="205"/>
      <c r="P19" s="205"/>
      <c r="Q19" s="111"/>
      <c r="R19" s="113"/>
      <c r="S19" s="112"/>
      <c r="T19" s="111">
        <f t="shared" si="1"/>
        <v>180</v>
      </c>
      <c r="U19" s="113"/>
      <c r="V19" s="112"/>
      <c r="W19" s="205" t="s">
        <v>25</v>
      </c>
      <c r="X19" s="205"/>
      <c r="Y19" s="205"/>
      <c r="Z19" s="205"/>
      <c r="AA19" s="205"/>
      <c r="AB19" s="111"/>
      <c r="AC19" s="113"/>
      <c r="AD19" s="112"/>
      <c r="AE19" s="111">
        <f t="shared" si="3"/>
        <v>170</v>
      </c>
      <c r="AF19" s="113"/>
      <c r="AG19" s="112"/>
    </row>
    <row r="20" spans="1:33" x14ac:dyDescent="0.25">
      <c r="A20" s="205"/>
      <c r="B20" s="205"/>
      <c r="C20" s="205"/>
      <c r="D20" s="205"/>
      <c r="E20" s="205"/>
      <c r="F20" s="111"/>
      <c r="G20" s="113"/>
      <c r="H20" s="112"/>
      <c r="I20" s="111"/>
      <c r="J20" s="113"/>
      <c r="K20" s="112"/>
      <c r="L20" s="205"/>
      <c r="M20" s="205"/>
      <c r="N20" s="205"/>
      <c r="O20" s="205"/>
      <c r="P20" s="205"/>
      <c r="Q20" s="111"/>
      <c r="R20" s="113"/>
      <c r="S20" s="112"/>
      <c r="T20" s="111"/>
      <c r="U20" s="113"/>
      <c r="V20" s="112"/>
      <c r="W20" s="205"/>
      <c r="X20" s="205"/>
      <c r="Y20" s="205"/>
      <c r="Z20" s="205"/>
      <c r="AA20" s="205"/>
      <c r="AB20" s="111"/>
      <c r="AC20" s="113"/>
      <c r="AD20" s="112"/>
      <c r="AE20" s="111"/>
      <c r="AF20" s="113"/>
      <c r="AG20" s="112"/>
    </row>
    <row r="21" spans="1:33" x14ac:dyDescent="0.25">
      <c r="A21" s="205"/>
      <c r="B21" s="205"/>
      <c r="C21" s="205"/>
      <c r="D21" s="205"/>
      <c r="E21" s="205"/>
      <c r="F21" s="111"/>
      <c r="G21" s="113"/>
      <c r="H21" s="112"/>
      <c r="I21" s="111"/>
      <c r="J21" s="113"/>
      <c r="K21" s="112"/>
      <c r="L21" s="205"/>
      <c r="M21" s="205"/>
      <c r="N21" s="205"/>
      <c r="O21" s="205"/>
      <c r="P21" s="205"/>
      <c r="Q21" s="111"/>
      <c r="R21" s="113"/>
      <c r="S21" s="112"/>
      <c r="T21" s="111"/>
      <c r="U21" s="113"/>
      <c r="V21" s="112"/>
      <c r="W21" s="205"/>
      <c r="X21" s="205"/>
      <c r="Y21" s="205"/>
      <c r="Z21" s="205"/>
      <c r="AA21" s="205"/>
      <c r="AB21" s="111"/>
      <c r="AC21" s="113"/>
      <c r="AD21" s="112"/>
      <c r="AE21" s="111"/>
      <c r="AF21" s="113"/>
      <c r="AG21" s="112"/>
    </row>
    <row r="22" spans="1:33" x14ac:dyDescent="0.25">
      <c r="A22" s="205"/>
      <c r="B22" s="205"/>
      <c r="C22" s="205"/>
      <c r="D22" s="205"/>
      <c r="E22" s="205"/>
      <c r="F22" s="111"/>
      <c r="G22" s="113"/>
      <c r="H22" s="112"/>
      <c r="I22" s="111"/>
      <c r="J22" s="113"/>
      <c r="K22" s="112"/>
      <c r="L22" s="205"/>
      <c r="M22" s="205"/>
      <c r="N22" s="205"/>
      <c r="O22" s="205"/>
      <c r="P22" s="205"/>
      <c r="Q22" s="111"/>
      <c r="R22" s="113"/>
      <c r="S22" s="112"/>
      <c r="T22" s="111"/>
      <c r="U22" s="113"/>
      <c r="V22" s="112"/>
      <c r="W22" s="205"/>
      <c r="X22" s="205"/>
      <c r="Y22" s="205"/>
      <c r="Z22" s="205"/>
      <c r="AA22" s="205"/>
      <c r="AB22" s="111"/>
      <c r="AC22" s="113"/>
      <c r="AD22" s="112"/>
      <c r="AE22" s="111"/>
      <c r="AF22" s="113"/>
      <c r="AG22" s="112"/>
    </row>
    <row r="23" spans="1:33" x14ac:dyDescent="0.25">
      <c r="A23" s="247"/>
      <c r="B23" s="248"/>
      <c r="C23" s="248"/>
      <c r="D23" s="248"/>
      <c r="E23" s="249"/>
      <c r="F23" s="208"/>
      <c r="G23" s="208"/>
      <c r="H23" s="208"/>
      <c r="I23" s="208"/>
      <c r="J23" s="208"/>
      <c r="K23" s="208"/>
      <c r="L23" s="247"/>
      <c r="M23" s="248"/>
      <c r="N23" s="248"/>
      <c r="O23" s="248"/>
      <c r="P23" s="249"/>
      <c r="Q23" s="208"/>
      <c r="R23" s="208"/>
      <c r="S23" s="208"/>
      <c r="T23" s="208"/>
      <c r="U23" s="208"/>
      <c r="V23" s="208"/>
      <c r="W23" s="247"/>
      <c r="X23" s="248"/>
      <c r="Y23" s="248"/>
      <c r="Z23" s="248"/>
      <c r="AA23" s="249"/>
      <c r="AB23" s="208"/>
      <c r="AC23" s="208"/>
      <c r="AD23" s="208"/>
      <c r="AE23" s="208"/>
      <c r="AF23" s="208"/>
      <c r="AG23" s="208"/>
    </row>
    <row r="24" spans="1:33" x14ac:dyDescent="0.2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</row>
    <row r="25" spans="1:33" x14ac:dyDescent="0.2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</row>
    <row r="26" spans="1:33" x14ac:dyDescent="0.2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</row>
    <row r="27" spans="1:33" ht="15" hidden="1" customHeight="1" x14ac:dyDescent="0.2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</row>
    <row r="28" spans="1:33" x14ac:dyDescent="0.2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</row>
    <row r="29" spans="1:33" x14ac:dyDescent="0.25">
      <c r="A29" s="215" t="s">
        <v>31</v>
      </c>
      <c r="B29" s="215"/>
      <c r="C29" s="215"/>
      <c r="D29" s="215"/>
      <c r="E29" s="215"/>
      <c r="F29" s="215"/>
      <c r="G29" s="215"/>
      <c r="H29" s="215"/>
      <c r="I29" s="123"/>
      <c r="J29" s="123"/>
      <c r="K29" s="123"/>
      <c r="L29" s="215" t="s">
        <v>31</v>
      </c>
      <c r="M29" s="215"/>
      <c r="N29" s="215"/>
      <c r="O29" s="215"/>
      <c r="P29" s="215"/>
      <c r="Q29" s="215"/>
      <c r="R29" s="215"/>
      <c r="S29" s="215"/>
      <c r="T29" s="123"/>
      <c r="U29" s="123"/>
      <c r="V29" s="123"/>
      <c r="W29" s="215" t="s">
        <v>31</v>
      </c>
      <c r="X29" s="215"/>
      <c r="Y29" s="215"/>
      <c r="Z29" s="215"/>
      <c r="AA29" s="215"/>
      <c r="AB29" s="215"/>
      <c r="AC29" s="215"/>
      <c r="AD29" s="215"/>
      <c r="AE29" s="123"/>
      <c r="AF29" s="123"/>
      <c r="AG29" s="123"/>
    </row>
    <row r="30" spans="1:33" ht="15" customHeight="1" x14ac:dyDescent="0.25">
      <c r="A30" s="208" t="s">
        <v>26</v>
      </c>
      <c r="B30" s="208"/>
      <c r="C30" s="208"/>
      <c r="D30" s="208"/>
      <c r="E30" s="208"/>
      <c r="F30" s="208"/>
      <c r="G30" s="216" t="s">
        <v>30</v>
      </c>
      <c r="H30" s="216"/>
      <c r="I30" s="217" t="s">
        <v>9</v>
      </c>
      <c r="J30" s="218"/>
      <c r="K30" s="219"/>
      <c r="L30" s="208" t="s">
        <v>26</v>
      </c>
      <c r="M30" s="208"/>
      <c r="N30" s="208"/>
      <c r="O30" s="208"/>
      <c r="P30" s="208"/>
      <c r="Q30" s="208"/>
      <c r="R30" s="216" t="s">
        <v>30</v>
      </c>
      <c r="S30" s="216"/>
      <c r="T30" s="217" t="s">
        <v>9</v>
      </c>
      <c r="U30" s="218"/>
      <c r="V30" s="219"/>
      <c r="W30" s="208" t="s">
        <v>26</v>
      </c>
      <c r="X30" s="208"/>
      <c r="Y30" s="208"/>
      <c r="Z30" s="208"/>
      <c r="AA30" s="208"/>
      <c r="AB30" s="208"/>
      <c r="AC30" s="216" t="s">
        <v>30</v>
      </c>
      <c r="AD30" s="216"/>
      <c r="AE30" s="217" t="s">
        <v>9</v>
      </c>
      <c r="AF30" s="218"/>
      <c r="AG30" s="219"/>
    </row>
    <row r="31" spans="1:33" x14ac:dyDescent="0.25">
      <c r="A31" s="208" t="s">
        <v>27</v>
      </c>
      <c r="B31" s="208"/>
      <c r="C31" s="208" t="s">
        <v>28</v>
      </c>
      <c r="D31" s="208"/>
      <c r="E31" s="208" t="s">
        <v>29</v>
      </c>
      <c r="F31" s="208"/>
      <c r="G31" s="216"/>
      <c r="H31" s="216"/>
      <c r="I31" s="220"/>
      <c r="J31" s="221"/>
      <c r="K31" s="222"/>
      <c r="L31" s="208" t="s">
        <v>27</v>
      </c>
      <c r="M31" s="208"/>
      <c r="N31" s="208" t="s">
        <v>28</v>
      </c>
      <c r="O31" s="208"/>
      <c r="P31" s="208" t="s">
        <v>29</v>
      </c>
      <c r="Q31" s="208"/>
      <c r="R31" s="216"/>
      <c r="S31" s="216"/>
      <c r="T31" s="220"/>
      <c r="U31" s="221"/>
      <c r="V31" s="222"/>
      <c r="W31" s="208" t="s">
        <v>27</v>
      </c>
      <c r="X31" s="208"/>
      <c r="Y31" s="208" t="s">
        <v>28</v>
      </c>
      <c r="Z31" s="208"/>
      <c r="AA31" s="208" t="s">
        <v>29</v>
      </c>
      <c r="AB31" s="208"/>
      <c r="AC31" s="216"/>
      <c r="AD31" s="216"/>
      <c r="AE31" s="220"/>
      <c r="AF31" s="221"/>
      <c r="AG31" s="222"/>
    </row>
    <row r="32" spans="1:33" x14ac:dyDescent="0.25">
      <c r="A32" s="213">
        <v>3.6</v>
      </c>
      <c r="B32" s="213"/>
      <c r="C32" s="213">
        <v>5.09</v>
      </c>
      <c r="D32" s="213"/>
      <c r="E32" s="213">
        <v>33.299999999999997</v>
      </c>
      <c r="F32" s="213"/>
      <c r="G32" s="213">
        <v>193.5</v>
      </c>
      <c r="H32" s="213"/>
      <c r="I32" s="213">
        <v>0</v>
      </c>
      <c r="J32" s="111"/>
      <c r="K32" s="13"/>
      <c r="L32" s="213">
        <f>A32*180/150</f>
        <v>4.32</v>
      </c>
      <c r="M32" s="213"/>
      <c r="N32" s="213">
        <f t="shared" ref="N32" si="4">C32*180/150</f>
        <v>6.1079999999999997</v>
      </c>
      <c r="O32" s="213"/>
      <c r="P32" s="213">
        <f t="shared" ref="P32" si="5">E32*180/150</f>
        <v>39.959999999999994</v>
      </c>
      <c r="Q32" s="213"/>
      <c r="R32" s="213">
        <f t="shared" ref="R32" si="6">G32*180/150</f>
        <v>232.2</v>
      </c>
      <c r="S32" s="213"/>
      <c r="T32" s="213">
        <f t="shared" ref="T32" si="7">I32*180/150</f>
        <v>0</v>
      </c>
      <c r="U32" s="111"/>
      <c r="V32" s="13"/>
      <c r="W32" s="213">
        <f>A32*170/150</f>
        <v>4.08</v>
      </c>
      <c r="X32" s="213"/>
      <c r="Y32" s="213">
        <f t="shared" ref="Y32" si="8">C32*170/150</f>
        <v>5.7686666666666664</v>
      </c>
      <c r="Z32" s="213"/>
      <c r="AA32" s="213">
        <f t="shared" ref="AA32" si="9">E32*170/150</f>
        <v>37.739999999999995</v>
      </c>
      <c r="AB32" s="213"/>
      <c r="AC32" s="213">
        <f t="shared" ref="AC32" si="10">G32*170/150</f>
        <v>219.3</v>
      </c>
      <c r="AD32" s="213"/>
      <c r="AE32" s="213">
        <f t="shared" ref="AE32" si="11">I32*170/150</f>
        <v>0</v>
      </c>
      <c r="AF32" s="111"/>
      <c r="AG32" s="13"/>
    </row>
    <row r="33" spans="1:33" x14ac:dyDescent="0.25">
      <c r="A33" s="123" t="s">
        <v>32</v>
      </c>
      <c r="B33" s="123"/>
      <c r="C33" s="123"/>
      <c r="D33" s="123"/>
      <c r="E33" s="123"/>
      <c r="F33" s="123"/>
      <c r="G33" s="123"/>
      <c r="H33" s="123"/>
      <c r="I33" s="124"/>
      <c r="J33" s="124"/>
      <c r="K33" s="124"/>
      <c r="L33" s="123" t="s">
        <v>32</v>
      </c>
      <c r="M33" s="123"/>
      <c r="N33" s="123"/>
      <c r="O33" s="123"/>
      <c r="P33" s="123"/>
      <c r="Q33" s="123"/>
      <c r="R33" s="123"/>
      <c r="S33" s="123"/>
      <c r="T33" s="124"/>
      <c r="U33" s="124"/>
      <c r="V33" s="124"/>
      <c r="W33" s="123" t="s">
        <v>32</v>
      </c>
      <c r="X33" s="123"/>
      <c r="Y33" s="123"/>
      <c r="Z33" s="123"/>
      <c r="AA33" s="123"/>
      <c r="AB33" s="123"/>
      <c r="AC33" s="123"/>
      <c r="AD33" s="123"/>
      <c r="AE33" s="124"/>
      <c r="AF33" s="124"/>
      <c r="AG33" s="124"/>
    </row>
    <row r="34" spans="1:33" ht="90.75" customHeight="1" x14ac:dyDescent="0.25">
      <c r="A34" s="121" t="s">
        <v>155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1" t="s">
        <v>155</v>
      </c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1" t="s">
        <v>155</v>
      </c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</row>
    <row r="35" spans="1:33" x14ac:dyDescent="0.25">
      <c r="A35" s="125" t="s">
        <v>10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 t="s">
        <v>10</v>
      </c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 t="s">
        <v>10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:33" ht="29.25" customHeight="1" x14ac:dyDescent="0.25">
      <c r="A36" s="121" t="s">
        <v>156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 t="s">
        <v>156</v>
      </c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 t="s">
        <v>156</v>
      </c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</row>
    <row r="37" spans="1:33" x14ac:dyDescent="0.25">
      <c r="A37" s="125" t="s">
        <v>11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 t="s">
        <v>11</v>
      </c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 t="s">
        <v>11</v>
      </c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8" spans="1:33" ht="39" customHeight="1" x14ac:dyDescent="0.25">
      <c r="A38" s="121" t="s">
        <v>157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 t="s">
        <v>157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 t="s">
        <v>157</v>
      </c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  <row r="39" spans="1:33" x14ac:dyDescent="0.25">
      <c r="A39" s="224"/>
      <c r="B39" s="224"/>
      <c r="C39" s="224"/>
      <c r="D39" s="224"/>
      <c r="E39" s="23"/>
      <c r="F39" s="23"/>
      <c r="G39" s="23"/>
      <c r="H39" s="23"/>
      <c r="I39" s="23"/>
      <c r="J39" s="23"/>
      <c r="K39" s="23"/>
      <c r="L39" s="224"/>
      <c r="M39" s="224"/>
      <c r="N39" s="224"/>
      <c r="O39" s="224"/>
      <c r="P39" s="23"/>
      <c r="Q39" s="23"/>
      <c r="R39" s="23"/>
      <c r="S39" s="23"/>
      <c r="T39" s="23"/>
      <c r="U39" s="23"/>
      <c r="V39" s="23"/>
      <c r="W39" s="224"/>
      <c r="X39" s="224"/>
      <c r="Y39" s="224"/>
      <c r="Z39" s="224"/>
      <c r="AA39" s="23"/>
      <c r="AB39" s="23"/>
      <c r="AC39" s="23"/>
      <c r="AD39" s="23"/>
      <c r="AE39" s="23"/>
      <c r="AF39" s="23"/>
      <c r="AG39" s="23"/>
    </row>
    <row r="40" spans="1:33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x14ac:dyDescent="0.25">
      <c r="A41" s="95"/>
      <c r="B41" s="95"/>
      <c r="C41" s="95"/>
      <c r="D41" s="26"/>
      <c r="E41" s="95"/>
      <c r="F41" s="95"/>
      <c r="G41" s="95"/>
      <c r="H41" s="26"/>
      <c r="I41" s="95"/>
      <c r="J41" s="95"/>
      <c r="K41" s="95"/>
      <c r="L41" s="95"/>
      <c r="M41" s="95"/>
      <c r="N41" s="95"/>
      <c r="O41" s="26"/>
      <c r="P41" s="95"/>
      <c r="Q41" s="95"/>
      <c r="R41" s="95"/>
      <c r="S41" s="26"/>
      <c r="T41" s="95"/>
      <c r="U41" s="95"/>
      <c r="V41" s="95"/>
      <c r="W41" s="95"/>
      <c r="X41" s="95"/>
      <c r="Y41" s="95"/>
      <c r="Z41" s="26"/>
      <c r="AA41" s="95"/>
      <c r="AB41" s="95"/>
      <c r="AC41" s="95"/>
      <c r="AD41" s="26"/>
      <c r="AE41" s="95"/>
      <c r="AF41" s="95"/>
      <c r="AG41" s="95"/>
    </row>
    <row r="42" spans="1:33" x14ac:dyDescent="0.25">
      <c r="A42" s="200"/>
      <c r="B42" s="200"/>
      <c r="C42" s="200"/>
      <c r="D42" s="200"/>
      <c r="L42" s="224"/>
      <c r="M42" s="224"/>
      <c r="N42" s="224"/>
      <c r="O42" s="224"/>
      <c r="P42" s="23"/>
      <c r="Q42" s="23"/>
      <c r="R42" s="23"/>
      <c r="S42" s="23"/>
      <c r="T42" s="23"/>
      <c r="U42" s="23"/>
      <c r="V42" s="23"/>
      <c r="W42" s="224"/>
      <c r="X42" s="224"/>
      <c r="Y42" s="224"/>
      <c r="Z42" s="224"/>
      <c r="AA42" s="23"/>
      <c r="AB42" s="23"/>
      <c r="AC42" s="23"/>
      <c r="AD42" s="23"/>
      <c r="AE42" s="23"/>
      <c r="AF42" s="23"/>
      <c r="AG42" s="23"/>
    </row>
    <row r="43" spans="1:33" x14ac:dyDescent="0.25">
      <c r="A43" s="125" t="s">
        <v>391</v>
      </c>
      <c r="B43" s="125"/>
      <c r="C43" s="125"/>
      <c r="D43" s="125"/>
      <c r="E43" s="125"/>
      <c r="F43" s="125"/>
      <c r="G43" s="14"/>
      <c r="H43" s="14"/>
      <c r="I43" s="15"/>
      <c r="J43" s="125" t="s">
        <v>38</v>
      </c>
      <c r="K43" s="125"/>
      <c r="L43" s="125" t="s">
        <v>391</v>
      </c>
      <c r="M43" s="125"/>
      <c r="N43" s="125"/>
      <c r="O43" s="125"/>
      <c r="P43" s="125"/>
      <c r="Q43" s="125"/>
      <c r="R43" s="14"/>
      <c r="S43" s="14"/>
      <c r="T43" s="15"/>
      <c r="U43" s="125" t="s">
        <v>38</v>
      </c>
      <c r="V43" s="125"/>
      <c r="W43" s="125" t="s">
        <v>391</v>
      </c>
      <c r="X43" s="125"/>
      <c r="Y43" s="125"/>
      <c r="Z43" s="125"/>
      <c r="AA43" s="125"/>
      <c r="AB43" s="125"/>
      <c r="AC43" s="14"/>
      <c r="AD43" s="14"/>
      <c r="AE43" s="15"/>
      <c r="AF43" s="125" t="s">
        <v>38</v>
      </c>
      <c r="AG43" s="125"/>
    </row>
    <row r="44" spans="1:33" ht="12.75" customHeight="1" x14ac:dyDescent="0.25">
      <c r="A44" s="6"/>
      <c r="G44" s="11"/>
      <c r="H44" s="103"/>
      <c r="I44" s="103"/>
      <c r="J44" s="103" t="s">
        <v>0</v>
      </c>
      <c r="K44" s="103"/>
      <c r="R44" s="11"/>
      <c r="S44" s="103"/>
      <c r="T44" s="103"/>
      <c r="U44" s="103" t="s">
        <v>0</v>
      </c>
      <c r="V44" s="103"/>
      <c r="W44" s="9"/>
      <c r="X44" s="9"/>
      <c r="Y44" s="9"/>
      <c r="Z44" s="9"/>
      <c r="AA44" s="9"/>
      <c r="AB44" s="9"/>
      <c r="AC44" s="11"/>
      <c r="AD44" s="103"/>
      <c r="AE44" s="103"/>
      <c r="AF44" s="103" t="s">
        <v>0</v>
      </c>
      <c r="AG44" s="103"/>
    </row>
    <row r="45" spans="1:33" ht="12.75" customHeight="1" x14ac:dyDescent="0.25">
      <c r="H45" s="103"/>
      <c r="I45" s="103"/>
      <c r="J45" s="103" t="s">
        <v>632</v>
      </c>
      <c r="K45" s="103"/>
      <c r="S45" s="103"/>
      <c r="T45" s="103"/>
      <c r="U45" s="103" t="s">
        <v>632</v>
      </c>
      <c r="V45" s="103"/>
      <c r="W45" s="9"/>
      <c r="X45" s="9"/>
      <c r="Y45" s="9"/>
      <c r="Z45" s="9"/>
      <c r="AA45" s="9"/>
      <c r="AB45" s="9"/>
      <c r="AC45" s="9"/>
      <c r="AD45" s="103"/>
      <c r="AE45" s="103"/>
      <c r="AF45" s="103" t="s">
        <v>632</v>
      </c>
      <c r="AG45" s="103"/>
    </row>
    <row r="46" spans="1:33" ht="17.25" customHeight="1" x14ac:dyDescent="0.25">
      <c r="G46" s="12"/>
      <c r="H46" s="104" t="s">
        <v>633</v>
      </c>
      <c r="I46" s="104"/>
      <c r="J46" s="104"/>
      <c r="K46" s="104"/>
      <c r="R46" s="12"/>
      <c r="S46" s="104" t="s">
        <v>633</v>
      </c>
      <c r="T46" s="104"/>
      <c r="U46" s="104"/>
      <c r="V46" s="104"/>
      <c r="W46" s="9"/>
      <c r="X46" s="9"/>
      <c r="Y46" s="9"/>
      <c r="Z46" s="9"/>
      <c r="AA46" s="9"/>
      <c r="AB46" s="9"/>
      <c r="AC46" s="12"/>
      <c r="AD46" s="104" t="s">
        <v>633</v>
      </c>
      <c r="AE46" s="104"/>
      <c r="AF46" s="104"/>
      <c r="AG46" s="104"/>
    </row>
    <row r="47" spans="1:33" ht="21.75" customHeight="1" x14ac:dyDescent="0.25">
      <c r="G47" s="12"/>
      <c r="H47" s="94" t="s">
        <v>1</v>
      </c>
      <c r="I47" s="94"/>
      <c r="J47" s="94"/>
      <c r="K47" s="94"/>
      <c r="R47" s="12"/>
      <c r="S47" s="94" t="s">
        <v>1</v>
      </c>
      <c r="T47" s="94"/>
      <c r="U47" s="94"/>
      <c r="V47" s="94"/>
      <c r="W47" s="9"/>
      <c r="X47" s="9"/>
      <c r="Y47" s="9"/>
      <c r="Z47" s="9"/>
      <c r="AA47" s="9"/>
      <c r="AB47" s="9"/>
      <c r="AC47" s="12"/>
      <c r="AD47" s="94" t="s">
        <v>1</v>
      </c>
      <c r="AE47" s="94"/>
      <c r="AF47" s="94"/>
      <c r="AG47" s="94"/>
    </row>
    <row r="48" spans="1:33" ht="19.5" customHeight="1" x14ac:dyDescent="0.25">
      <c r="G48" s="12"/>
      <c r="H48" s="94" t="s">
        <v>2</v>
      </c>
      <c r="I48" s="94"/>
      <c r="J48" s="94"/>
      <c r="K48" s="94"/>
      <c r="R48" s="12"/>
      <c r="S48" s="94" t="s">
        <v>2</v>
      </c>
      <c r="T48" s="94"/>
      <c r="U48" s="94"/>
      <c r="V48" s="94"/>
      <c r="W48" s="9"/>
      <c r="X48" s="9"/>
      <c r="Y48" s="9"/>
      <c r="Z48" s="9"/>
      <c r="AA48" s="9"/>
      <c r="AB48" s="9"/>
      <c r="AC48" s="12"/>
      <c r="AD48" s="94" t="s">
        <v>2</v>
      </c>
      <c r="AE48" s="94"/>
      <c r="AF48" s="94"/>
      <c r="AG48" s="94"/>
    </row>
    <row r="49" spans="1:33" ht="21" customHeight="1" x14ac:dyDescent="0.25">
      <c r="G49" s="12"/>
      <c r="H49" s="94" t="s">
        <v>3</v>
      </c>
      <c r="I49" s="94"/>
      <c r="J49" s="94"/>
      <c r="K49" s="94"/>
      <c r="R49" s="12"/>
      <c r="S49" s="94" t="s">
        <v>3</v>
      </c>
      <c r="T49" s="94"/>
      <c r="U49" s="94"/>
      <c r="V49" s="94"/>
      <c r="W49" s="9"/>
      <c r="X49" s="9"/>
      <c r="Y49" s="9"/>
      <c r="Z49" s="9"/>
      <c r="AA49" s="9"/>
      <c r="AB49" s="9"/>
      <c r="AC49" s="12"/>
      <c r="AD49" s="94" t="s">
        <v>3</v>
      </c>
      <c r="AE49" s="94"/>
      <c r="AF49" s="94"/>
      <c r="AG49" s="94"/>
    </row>
    <row r="50" spans="1:33" x14ac:dyDescent="0.25">
      <c r="H50" s="95" t="s">
        <v>36</v>
      </c>
      <c r="I50" s="95"/>
      <c r="J50" s="95"/>
      <c r="K50" s="95"/>
      <c r="S50" s="95" t="s">
        <v>36</v>
      </c>
      <c r="T50" s="95"/>
      <c r="U50" s="95"/>
      <c r="V50" s="95"/>
      <c r="W50" s="9"/>
      <c r="X50" s="9"/>
      <c r="Y50" s="9"/>
      <c r="Z50" s="9"/>
      <c r="AA50" s="9"/>
      <c r="AB50" s="9"/>
      <c r="AC50" s="9"/>
      <c r="AD50" s="95" t="s">
        <v>36</v>
      </c>
      <c r="AE50" s="95"/>
      <c r="AF50" s="95"/>
      <c r="AG50" s="95"/>
    </row>
    <row r="51" spans="1:33" ht="4.5" customHeight="1" x14ac:dyDescent="0.25"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5">
      <c r="C52" s="201" t="s">
        <v>370</v>
      </c>
      <c r="D52" s="201"/>
      <c r="E52" s="201"/>
      <c r="F52" s="201"/>
      <c r="G52" s="201"/>
      <c r="H52" s="201"/>
      <c r="I52" s="201"/>
      <c r="N52" s="201" t="s">
        <v>477</v>
      </c>
      <c r="O52" s="201"/>
      <c r="P52" s="201"/>
      <c r="Q52" s="201"/>
      <c r="R52" s="201"/>
      <c r="S52" s="201"/>
      <c r="T52" s="201"/>
      <c r="W52" s="9"/>
      <c r="X52" s="9"/>
      <c r="Y52" s="201" t="s">
        <v>621</v>
      </c>
      <c r="Z52" s="201"/>
      <c r="AA52" s="201"/>
      <c r="AB52" s="201"/>
      <c r="AC52" s="201"/>
      <c r="AD52" s="201"/>
      <c r="AE52" s="201"/>
      <c r="AF52" s="9"/>
      <c r="AG52" s="9"/>
    </row>
    <row r="53" spans="1:33" ht="5.25" customHeight="1" x14ac:dyDescent="0.25"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200" t="s">
        <v>16</v>
      </c>
      <c r="B54" s="200"/>
      <c r="C54" s="200"/>
      <c r="D54" s="200"/>
      <c r="E54" s="201" t="s">
        <v>158</v>
      </c>
      <c r="F54" s="201"/>
      <c r="G54" s="201"/>
      <c r="H54" s="201"/>
      <c r="I54" s="201"/>
      <c r="J54" s="201"/>
      <c r="K54" s="201"/>
      <c r="L54" s="200" t="s">
        <v>16</v>
      </c>
      <c r="M54" s="200"/>
      <c r="N54" s="200"/>
      <c r="O54" s="200"/>
      <c r="P54" s="201" t="s">
        <v>158</v>
      </c>
      <c r="Q54" s="201"/>
      <c r="R54" s="201"/>
      <c r="S54" s="201"/>
      <c r="T54" s="201"/>
      <c r="U54" s="201"/>
      <c r="V54" s="201"/>
      <c r="W54" s="200" t="s">
        <v>16</v>
      </c>
      <c r="X54" s="200"/>
      <c r="Y54" s="200"/>
      <c r="Z54" s="200"/>
      <c r="AA54" s="201" t="s">
        <v>158</v>
      </c>
      <c r="AB54" s="201"/>
      <c r="AC54" s="201"/>
      <c r="AD54" s="201"/>
      <c r="AE54" s="201"/>
      <c r="AF54" s="201"/>
      <c r="AG54" s="201"/>
    </row>
    <row r="55" spans="1:33" ht="28.5" customHeight="1" x14ac:dyDescent="0.25">
      <c r="A55" s="122" t="s">
        <v>17</v>
      </c>
      <c r="B55" s="122"/>
      <c r="C55" s="122"/>
      <c r="D55" s="122"/>
      <c r="E55" s="202" t="s">
        <v>476</v>
      </c>
      <c r="F55" s="202"/>
      <c r="G55" s="202"/>
      <c r="H55" s="202"/>
      <c r="I55" s="202"/>
      <c r="J55" s="202"/>
      <c r="K55" s="202"/>
      <c r="L55" s="122" t="s">
        <v>17</v>
      </c>
      <c r="M55" s="122"/>
      <c r="N55" s="122"/>
      <c r="O55" s="122"/>
      <c r="P55" s="202" t="s">
        <v>159</v>
      </c>
      <c r="Q55" s="202"/>
      <c r="R55" s="202"/>
      <c r="S55" s="202"/>
      <c r="T55" s="202"/>
      <c r="U55" s="202"/>
      <c r="V55" s="202"/>
      <c r="W55" s="122" t="s">
        <v>17</v>
      </c>
      <c r="X55" s="122"/>
      <c r="Y55" s="122"/>
      <c r="Z55" s="122"/>
      <c r="AA55" s="202" t="s">
        <v>159</v>
      </c>
      <c r="AB55" s="202"/>
      <c r="AC55" s="202"/>
      <c r="AD55" s="202"/>
      <c r="AE55" s="202"/>
      <c r="AF55" s="202"/>
      <c r="AG55" s="202"/>
    </row>
    <row r="56" spans="1:33" x14ac:dyDescent="0.25">
      <c r="A56" s="200" t="s">
        <v>18</v>
      </c>
      <c r="B56" s="200"/>
      <c r="C56" s="200"/>
      <c r="D56" s="200"/>
      <c r="E56" s="125">
        <v>306</v>
      </c>
      <c r="F56" s="125"/>
      <c r="G56" s="125"/>
      <c r="H56" s="125"/>
      <c r="I56" s="125"/>
      <c r="J56" s="125"/>
      <c r="K56" s="125"/>
      <c r="L56" s="200" t="s">
        <v>18</v>
      </c>
      <c r="M56" s="200"/>
      <c r="N56" s="200"/>
      <c r="O56" s="200"/>
      <c r="P56" s="125">
        <v>306</v>
      </c>
      <c r="Q56" s="125"/>
      <c r="R56" s="125"/>
      <c r="S56" s="125"/>
      <c r="T56" s="125"/>
      <c r="U56" s="125"/>
      <c r="V56" s="125"/>
      <c r="W56" s="200" t="s">
        <v>18</v>
      </c>
      <c r="X56" s="200"/>
      <c r="Y56" s="200"/>
      <c r="Z56" s="200"/>
      <c r="AA56" s="125">
        <v>306</v>
      </c>
      <c r="AB56" s="125"/>
      <c r="AC56" s="125"/>
      <c r="AD56" s="125"/>
      <c r="AE56" s="125"/>
      <c r="AF56" s="125"/>
      <c r="AG56" s="125"/>
    </row>
    <row r="57" spans="1:33" x14ac:dyDescent="0.25">
      <c r="A57" s="200" t="s">
        <v>24</v>
      </c>
      <c r="B57" s="200"/>
      <c r="C57" s="200"/>
      <c r="D57" s="200"/>
      <c r="E57" s="125">
        <v>150</v>
      </c>
      <c r="F57" s="125"/>
      <c r="G57" s="125"/>
      <c r="H57" s="125"/>
      <c r="I57" s="125"/>
      <c r="J57" s="125"/>
      <c r="K57" s="125"/>
      <c r="L57" s="200" t="s">
        <v>24</v>
      </c>
      <c r="M57" s="200"/>
      <c r="N57" s="200"/>
      <c r="O57" s="200"/>
      <c r="P57" s="125">
        <v>180</v>
      </c>
      <c r="Q57" s="125"/>
      <c r="R57" s="125"/>
      <c r="S57" s="125"/>
      <c r="T57" s="125"/>
      <c r="U57" s="125"/>
      <c r="V57" s="125"/>
      <c r="W57" s="200" t="s">
        <v>24</v>
      </c>
      <c r="X57" s="200"/>
      <c r="Y57" s="200"/>
      <c r="Z57" s="200"/>
      <c r="AA57" s="125">
        <v>160</v>
      </c>
      <c r="AB57" s="125"/>
      <c r="AC57" s="125"/>
      <c r="AD57" s="125"/>
      <c r="AE57" s="125"/>
      <c r="AF57" s="125"/>
      <c r="AG57" s="125"/>
    </row>
    <row r="58" spans="1:33" x14ac:dyDescent="0.25">
      <c r="A58" s="207" t="s">
        <v>19</v>
      </c>
      <c r="B58" s="207"/>
      <c r="C58" s="207"/>
      <c r="D58" s="207"/>
      <c r="E58" s="207"/>
      <c r="F58" s="208" t="s">
        <v>20</v>
      </c>
      <c r="G58" s="208"/>
      <c r="H58" s="208"/>
      <c r="I58" s="208"/>
      <c r="J58" s="208"/>
      <c r="K58" s="208"/>
      <c r="L58" s="207" t="s">
        <v>19</v>
      </c>
      <c r="M58" s="207"/>
      <c r="N58" s="207"/>
      <c r="O58" s="207"/>
      <c r="P58" s="207"/>
      <c r="Q58" s="208" t="s">
        <v>20</v>
      </c>
      <c r="R58" s="208"/>
      <c r="S58" s="208"/>
      <c r="T58" s="208"/>
      <c r="U58" s="208"/>
      <c r="V58" s="208"/>
      <c r="W58" s="207" t="s">
        <v>19</v>
      </c>
      <c r="X58" s="207"/>
      <c r="Y58" s="207"/>
      <c r="Z58" s="207"/>
      <c r="AA58" s="207"/>
      <c r="AB58" s="208" t="s">
        <v>20</v>
      </c>
      <c r="AC58" s="208"/>
      <c r="AD58" s="208"/>
      <c r="AE58" s="208"/>
      <c r="AF58" s="208"/>
      <c r="AG58" s="208"/>
    </row>
    <row r="59" spans="1:33" x14ac:dyDescent="0.25">
      <c r="A59" s="207"/>
      <c r="B59" s="207"/>
      <c r="C59" s="207"/>
      <c r="D59" s="207"/>
      <c r="E59" s="207"/>
      <c r="F59" s="208" t="s">
        <v>21</v>
      </c>
      <c r="G59" s="208"/>
      <c r="H59" s="208"/>
      <c r="I59" s="208" t="s">
        <v>22</v>
      </c>
      <c r="J59" s="208"/>
      <c r="K59" s="208"/>
      <c r="L59" s="207"/>
      <c r="M59" s="207"/>
      <c r="N59" s="207"/>
      <c r="O59" s="207"/>
      <c r="P59" s="207"/>
      <c r="Q59" s="208" t="s">
        <v>21</v>
      </c>
      <c r="R59" s="208"/>
      <c r="S59" s="208"/>
      <c r="T59" s="208" t="s">
        <v>22</v>
      </c>
      <c r="U59" s="208"/>
      <c r="V59" s="208"/>
      <c r="W59" s="207"/>
      <c r="X59" s="207"/>
      <c r="Y59" s="207"/>
      <c r="Z59" s="207"/>
      <c r="AA59" s="207"/>
      <c r="AB59" s="208" t="s">
        <v>21</v>
      </c>
      <c r="AC59" s="208"/>
      <c r="AD59" s="208"/>
      <c r="AE59" s="208" t="s">
        <v>22</v>
      </c>
      <c r="AF59" s="208"/>
      <c r="AG59" s="208"/>
    </row>
    <row r="60" spans="1:33" x14ac:dyDescent="0.25">
      <c r="A60" s="205" t="s">
        <v>160</v>
      </c>
      <c r="B60" s="205"/>
      <c r="C60" s="205"/>
      <c r="D60" s="205"/>
      <c r="E60" s="205"/>
      <c r="F60" s="111">
        <v>51</v>
      </c>
      <c r="G60" s="113"/>
      <c r="H60" s="112"/>
      <c r="I60" s="111">
        <v>51</v>
      </c>
      <c r="J60" s="113"/>
      <c r="K60" s="112"/>
      <c r="L60" s="205" t="s">
        <v>160</v>
      </c>
      <c r="M60" s="205"/>
      <c r="N60" s="205"/>
      <c r="O60" s="205"/>
      <c r="P60" s="205"/>
      <c r="Q60" s="111">
        <f>F60*180/150</f>
        <v>61.2</v>
      </c>
      <c r="R60" s="113"/>
      <c r="S60" s="112"/>
      <c r="T60" s="111">
        <f>I60*180/150</f>
        <v>61.2</v>
      </c>
      <c r="U60" s="113"/>
      <c r="V60" s="112"/>
      <c r="W60" s="205" t="s">
        <v>160</v>
      </c>
      <c r="X60" s="205"/>
      <c r="Y60" s="205"/>
      <c r="Z60" s="205"/>
      <c r="AA60" s="205"/>
      <c r="AB60" s="111">
        <f>F60*160/150</f>
        <v>54.4</v>
      </c>
      <c r="AC60" s="113"/>
      <c r="AD60" s="112"/>
      <c r="AE60" s="111">
        <f>I60*160/150</f>
        <v>54.4</v>
      </c>
      <c r="AF60" s="113"/>
      <c r="AG60" s="112"/>
    </row>
    <row r="61" spans="1:33" x14ac:dyDescent="0.25">
      <c r="A61" s="205" t="s">
        <v>7</v>
      </c>
      <c r="B61" s="205"/>
      <c r="C61" s="205"/>
      <c r="D61" s="205"/>
      <c r="E61" s="205"/>
      <c r="F61" s="111">
        <v>6</v>
      </c>
      <c r="G61" s="113"/>
      <c r="H61" s="112"/>
      <c r="I61" s="111">
        <v>6</v>
      </c>
      <c r="J61" s="113"/>
      <c r="K61" s="112"/>
      <c r="L61" s="205" t="s">
        <v>7</v>
      </c>
      <c r="M61" s="205"/>
      <c r="N61" s="205"/>
      <c r="O61" s="205"/>
      <c r="P61" s="205"/>
      <c r="Q61" s="111">
        <f t="shared" ref="Q61" si="12">F61*180/150</f>
        <v>7.2</v>
      </c>
      <c r="R61" s="113"/>
      <c r="S61" s="112"/>
      <c r="T61" s="111">
        <f t="shared" ref="T61:T62" si="13">I61*180/150</f>
        <v>7.2</v>
      </c>
      <c r="U61" s="113"/>
      <c r="V61" s="112"/>
      <c r="W61" s="205" t="s">
        <v>7</v>
      </c>
      <c r="X61" s="205"/>
      <c r="Y61" s="205"/>
      <c r="Z61" s="205"/>
      <c r="AA61" s="205"/>
      <c r="AB61" s="111">
        <f t="shared" ref="AB61" si="14">F61*160/150</f>
        <v>6.4</v>
      </c>
      <c r="AC61" s="113"/>
      <c r="AD61" s="112"/>
      <c r="AE61" s="111">
        <f t="shared" ref="AE61:AE62" si="15">I61*160/150</f>
        <v>6.4</v>
      </c>
      <c r="AF61" s="113"/>
      <c r="AG61" s="112"/>
    </row>
    <row r="62" spans="1:33" x14ac:dyDescent="0.25">
      <c r="A62" s="205" t="s">
        <v>25</v>
      </c>
      <c r="B62" s="205"/>
      <c r="C62" s="205"/>
      <c r="D62" s="205"/>
      <c r="E62" s="205"/>
      <c r="F62" s="111"/>
      <c r="G62" s="113"/>
      <c r="H62" s="112"/>
      <c r="I62" s="260">
        <v>150</v>
      </c>
      <c r="J62" s="261"/>
      <c r="K62" s="262"/>
      <c r="L62" s="205" t="s">
        <v>25</v>
      </c>
      <c r="M62" s="205"/>
      <c r="N62" s="205"/>
      <c r="O62" s="205"/>
      <c r="P62" s="205"/>
      <c r="Q62" s="111"/>
      <c r="R62" s="113"/>
      <c r="S62" s="112"/>
      <c r="T62" s="111">
        <f t="shared" si="13"/>
        <v>180</v>
      </c>
      <c r="U62" s="113"/>
      <c r="V62" s="112"/>
      <c r="W62" s="205" t="s">
        <v>25</v>
      </c>
      <c r="X62" s="205"/>
      <c r="Y62" s="205"/>
      <c r="Z62" s="205"/>
      <c r="AA62" s="205"/>
      <c r="AB62" s="111"/>
      <c r="AC62" s="113"/>
      <c r="AD62" s="112"/>
      <c r="AE62" s="111">
        <f t="shared" si="15"/>
        <v>160</v>
      </c>
      <c r="AF62" s="113"/>
      <c r="AG62" s="112"/>
    </row>
    <row r="63" spans="1:33" x14ac:dyDescent="0.25">
      <c r="A63" s="205"/>
      <c r="B63" s="205"/>
      <c r="C63" s="205"/>
      <c r="D63" s="205"/>
      <c r="E63" s="205"/>
      <c r="F63" s="111"/>
      <c r="G63" s="113"/>
      <c r="H63" s="112"/>
      <c r="I63" s="111"/>
      <c r="J63" s="113"/>
      <c r="K63" s="112"/>
      <c r="L63" s="205"/>
      <c r="M63" s="205"/>
      <c r="N63" s="205"/>
      <c r="O63" s="205"/>
      <c r="P63" s="205"/>
      <c r="Q63" s="111"/>
      <c r="R63" s="113"/>
      <c r="S63" s="112"/>
      <c r="T63" s="111"/>
      <c r="U63" s="113"/>
      <c r="V63" s="112"/>
      <c r="W63" s="205"/>
      <c r="X63" s="205"/>
      <c r="Y63" s="205"/>
      <c r="Z63" s="205"/>
      <c r="AA63" s="205"/>
      <c r="AB63" s="111"/>
      <c r="AC63" s="113"/>
      <c r="AD63" s="112"/>
      <c r="AE63" s="111"/>
      <c r="AF63" s="113"/>
      <c r="AG63" s="112"/>
    </row>
    <row r="64" spans="1:33" x14ac:dyDescent="0.25">
      <c r="A64" s="205"/>
      <c r="B64" s="205"/>
      <c r="C64" s="205"/>
      <c r="D64" s="205"/>
      <c r="E64" s="205"/>
      <c r="F64" s="111"/>
      <c r="G64" s="113"/>
      <c r="H64" s="112"/>
      <c r="I64" s="111"/>
      <c r="J64" s="113"/>
      <c r="K64" s="112"/>
      <c r="L64" s="205"/>
      <c r="M64" s="205"/>
      <c r="N64" s="205"/>
      <c r="O64" s="205"/>
      <c r="P64" s="205"/>
      <c r="Q64" s="111"/>
      <c r="R64" s="113"/>
      <c r="S64" s="112"/>
      <c r="T64" s="111"/>
      <c r="U64" s="113"/>
      <c r="V64" s="112"/>
      <c r="W64" s="205"/>
      <c r="X64" s="205"/>
      <c r="Y64" s="205"/>
      <c r="Z64" s="205"/>
      <c r="AA64" s="205"/>
      <c r="AB64" s="111"/>
      <c r="AC64" s="113"/>
      <c r="AD64" s="112"/>
      <c r="AE64" s="111"/>
      <c r="AF64" s="113"/>
      <c r="AG64" s="112"/>
    </row>
    <row r="65" spans="1:33" x14ac:dyDescent="0.25">
      <c r="A65" s="247"/>
      <c r="B65" s="248"/>
      <c r="C65" s="248"/>
      <c r="D65" s="248"/>
      <c r="E65" s="249"/>
      <c r="F65" s="208"/>
      <c r="G65" s="208"/>
      <c r="H65" s="208"/>
      <c r="I65" s="208"/>
      <c r="J65" s="208"/>
      <c r="K65" s="208"/>
      <c r="L65" s="247"/>
      <c r="M65" s="248"/>
      <c r="N65" s="248"/>
      <c r="O65" s="248"/>
      <c r="P65" s="249"/>
      <c r="Q65" s="208"/>
      <c r="R65" s="208"/>
      <c r="S65" s="208"/>
      <c r="T65" s="208"/>
      <c r="U65" s="208"/>
      <c r="V65" s="208"/>
      <c r="W65" s="247"/>
      <c r="X65" s="248"/>
      <c r="Y65" s="248"/>
      <c r="Z65" s="248"/>
      <c r="AA65" s="249"/>
      <c r="AB65" s="208"/>
      <c r="AC65" s="208"/>
      <c r="AD65" s="208"/>
      <c r="AE65" s="208"/>
      <c r="AF65" s="208"/>
      <c r="AG65" s="208"/>
    </row>
    <row r="66" spans="1:33" x14ac:dyDescent="0.2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</row>
    <row r="67" spans="1:33" x14ac:dyDescent="0.2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</row>
    <row r="68" spans="1:33" x14ac:dyDescent="0.2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</row>
    <row r="69" spans="1:33" ht="15" hidden="1" customHeight="1" x14ac:dyDescent="0.2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</row>
    <row r="70" spans="1:33" x14ac:dyDescent="0.2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</row>
    <row r="71" spans="1:33" x14ac:dyDescent="0.25">
      <c r="A71" s="215" t="s">
        <v>31</v>
      </c>
      <c r="B71" s="215"/>
      <c r="C71" s="215"/>
      <c r="D71" s="215"/>
      <c r="E71" s="215"/>
      <c r="F71" s="215"/>
      <c r="G71" s="215"/>
      <c r="H71" s="215"/>
      <c r="I71" s="123"/>
      <c r="J71" s="123"/>
      <c r="K71" s="123"/>
      <c r="L71" s="215" t="s">
        <v>31</v>
      </c>
      <c r="M71" s="215"/>
      <c r="N71" s="215"/>
      <c r="O71" s="215"/>
      <c r="P71" s="215"/>
      <c r="Q71" s="215"/>
      <c r="R71" s="215"/>
      <c r="S71" s="215"/>
      <c r="T71" s="123"/>
      <c r="U71" s="123"/>
      <c r="V71" s="123"/>
      <c r="W71" s="215" t="s">
        <v>31</v>
      </c>
      <c r="X71" s="215"/>
      <c r="Y71" s="215"/>
      <c r="Z71" s="215"/>
      <c r="AA71" s="215"/>
      <c r="AB71" s="215"/>
      <c r="AC71" s="215"/>
      <c r="AD71" s="215"/>
      <c r="AE71" s="123"/>
      <c r="AF71" s="123"/>
      <c r="AG71" s="123"/>
    </row>
    <row r="72" spans="1:33" ht="15" customHeight="1" x14ac:dyDescent="0.25">
      <c r="A72" s="208" t="s">
        <v>26</v>
      </c>
      <c r="B72" s="208"/>
      <c r="C72" s="208"/>
      <c r="D72" s="208"/>
      <c r="E72" s="208"/>
      <c r="F72" s="208"/>
      <c r="G72" s="216" t="s">
        <v>30</v>
      </c>
      <c r="H72" s="216"/>
      <c r="I72" s="217" t="s">
        <v>9</v>
      </c>
      <c r="J72" s="218"/>
      <c r="K72" s="219"/>
      <c r="L72" s="208" t="s">
        <v>26</v>
      </c>
      <c r="M72" s="208"/>
      <c r="N72" s="208"/>
      <c r="O72" s="208"/>
      <c r="P72" s="208"/>
      <c r="Q72" s="208"/>
      <c r="R72" s="216" t="s">
        <v>30</v>
      </c>
      <c r="S72" s="216"/>
      <c r="T72" s="217" t="s">
        <v>9</v>
      </c>
      <c r="U72" s="218"/>
      <c r="V72" s="219"/>
      <c r="W72" s="208" t="s">
        <v>26</v>
      </c>
      <c r="X72" s="208"/>
      <c r="Y72" s="208"/>
      <c r="Z72" s="208"/>
      <c r="AA72" s="208"/>
      <c r="AB72" s="208"/>
      <c r="AC72" s="216" t="s">
        <v>30</v>
      </c>
      <c r="AD72" s="216"/>
      <c r="AE72" s="217" t="s">
        <v>9</v>
      </c>
      <c r="AF72" s="218"/>
      <c r="AG72" s="219"/>
    </row>
    <row r="73" spans="1:33" x14ac:dyDescent="0.25">
      <c r="A73" s="208" t="s">
        <v>27</v>
      </c>
      <c r="B73" s="208"/>
      <c r="C73" s="208" t="s">
        <v>28</v>
      </c>
      <c r="D73" s="208"/>
      <c r="E73" s="208" t="s">
        <v>29</v>
      </c>
      <c r="F73" s="208"/>
      <c r="G73" s="216"/>
      <c r="H73" s="216"/>
      <c r="I73" s="220"/>
      <c r="J73" s="221"/>
      <c r="K73" s="222"/>
      <c r="L73" s="208" t="s">
        <v>27</v>
      </c>
      <c r="M73" s="208"/>
      <c r="N73" s="208" t="s">
        <v>28</v>
      </c>
      <c r="O73" s="208"/>
      <c r="P73" s="208" t="s">
        <v>29</v>
      </c>
      <c r="Q73" s="208"/>
      <c r="R73" s="216"/>
      <c r="S73" s="216"/>
      <c r="T73" s="220"/>
      <c r="U73" s="221"/>
      <c r="V73" s="222"/>
      <c r="W73" s="208" t="s">
        <v>27</v>
      </c>
      <c r="X73" s="208"/>
      <c r="Y73" s="208" t="s">
        <v>28</v>
      </c>
      <c r="Z73" s="208"/>
      <c r="AA73" s="208" t="s">
        <v>29</v>
      </c>
      <c r="AB73" s="208"/>
      <c r="AC73" s="216"/>
      <c r="AD73" s="216"/>
      <c r="AE73" s="220"/>
      <c r="AF73" s="221"/>
      <c r="AG73" s="222"/>
    </row>
    <row r="74" spans="1:33" x14ac:dyDescent="0.25">
      <c r="A74" s="213">
        <v>3.5</v>
      </c>
      <c r="B74" s="213"/>
      <c r="C74" s="213">
        <v>3.3</v>
      </c>
      <c r="D74" s="213"/>
      <c r="E74" s="213">
        <v>23.3</v>
      </c>
      <c r="F74" s="213"/>
      <c r="G74" s="213">
        <v>117.9</v>
      </c>
      <c r="H74" s="213"/>
      <c r="I74" s="213">
        <v>0</v>
      </c>
      <c r="J74" s="111"/>
      <c r="K74" s="13"/>
      <c r="L74" s="213">
        <f>A74*180/150</f>
        <v>4.2</v>
      </c>
      <c r="M74" s="213"/>
      <c r="N74" s="213">
        <f t="shared" ref="N74" si="16">C74*180/150</f>
        <v>3.96</v>
      </c>
      <c r="O74" s="213"/>
      <c r="P74" s="213">
        <f t="shared" ref="P74" si="17">E74*180/150</f>
        <v>27.96</v>
      </c>
      <c r="Q74" s="213"/>
      <c r="R74" s="213">
        <f t="shared" ref="R74" si="18">G74*180/150</f>
        <v>141.47999999999999</v>
      </c>
      <c r="S74" s="213"/>
      <c r="T74" s="213">
        <f t="shared" ref="T74" si="19">I74*180/150</f>
        <v>0</v>
      </c>
      <c r="U74" s="111"/>
      <c r="V74" s="13"/>
      <c r="W74" s="213">
        <f>A74*160/150</f>
        <v>3.7333333333333334</v>
      </c>
      <c r="X74" s="213"/>
      <c r="Y74" s="213">
        <f t="shared" ref="Y74" si="20">C74*160/150</f>
        <v>3.52</v>
      </c>
      <c r="Z74" s="213"/>
      <c r="AA74" s="213">
        <f t="shared" ref="AA74" si="21">E74*160/150</f>
        <v>24.853333333333332</v>
      </c>
      <c r="AB74" s="213"/>
      <c r="AC74" s="213">
        <f t="shared" ref="AC74" si="22">G74*160/150</f>
        <v>125.76</v>
      </c>
      <c r="AD74" s="213"/>
      <c r="AE74" s="213">
        <f t="shared" ref="AE74" si="23">I74*160/150</f>
        <v>0</v>
      </c>
      <c r="AF74" s="111"/>
      <c r="AG74" s="13"/>
    </row>
    <row r="75" spans="1:33" x14ac:dyDescent="0.25">
      <c r="A75" s="123" t="s">
        <v>32</v>
      </c>
      <c r="B75" s="123"/>
      <c r="C75" s="123"/>
      <c r="D75" s="123"/>
      <c r="E75" s="123"/>
      <c r="F75" s="123"/>
      <c r="G75" s="123"/>
      <c r="H75" s="123"/>
      <c r="I75" s="124"/>
      <c r="J75" s="124"/>
      <c r="K75" s="124"/>
      <c r="L75" s="123" t="s">
        <v>32</v>
      </c>
      <c r="M75" s="123"/>
      <c r="N75" s="123"/>
      <c r="O75" s="123"/>
      <c r="P75" s="123"/>
      <c r="Q75" s="123"/>
      <c r="R75" s="123"/>
      <c r="S75" s="123"/>
      <c r="T75" s="124"/>
      <c r="U75" s="124"/>
      <c r="V75" s="124"/>
      <c r="W75" s="123" t="s">
        <v>32</v>
      </c>
      <c r="X75" s="123"/>
      <c r="Y75" s="123"/>
      <c r="Z75" s="123"/>
      <c r="AA75" s="123"/>
      <c r="AB75" s="123"/>
      <c r="AC75" s="123"/>
      <c r="AD75" s="123"/>
      <c r="AE75" s="124"/>
      <c r="AF75" s="124"/>
      <c r="AG75" s="124"/>
    </row>
    <row r="76" spans="1:33" ht="79.5" customHeight="1" x14ac:dyDescent="0.25">
      <c r="A76" s="121" t="s">
        <v>161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1" t="s">
        <v>161</v>
      </c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1" t="s">
        <v>161</v>
      </c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</row>
    <row r="77" spans="1:33" x14ac:dyDescent="0.25">
      <c r="A77" s="125" t="s">
        <v>10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 t="s">
        <v>10</v>
      </c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 t="s">
        <v>10</v>
      </c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</row>
    <row r="78" spans="1:33" ht="30" customHeight="1" x14ac:dyDescent="0.25">
      <c r="A78" s="121" t="s">
        <v>162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 t="s">
        <v>162</v>
      </c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 t="s">
        <v>162</v>
      </c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</row>
    <row r="79" spans="1:33" x14ac:dyDescent="0.25">
      <c r="A79" s="125" t="s">
        <v>11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 t="s">
        <v>11</v>
      </c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 t="s">
        <v>11</v>
      </c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</row>
    <row r="80" spans="1:33" ht="65.25" customHeight="1" x14ac:dyDescent="0.25">
      <c r="A80" s="121" t="s">
        <v>163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 t="s">
        <v>163</v>
      </c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 t="s">
        <v>163</v>
      </c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</row>
    <row r="81" spans="1:33" x14ac:dyDescent="0.25">
      <c r="A81" s="224"/>
      <c r="B81" s="224"/>
      <c r="C81" s="224"/>
      <c r="D81" s="224"/>
      <c r="E81" s="23"/>
      <c r="F81" s="23"/>
      <c r="G81" s="23"/>
      <c r="H81" s="23"/>
      <c r="I81" s="23"/>
      <c r="J81" s="23"/>
      <c r="K81" s="23"/>
      <c r="L81" s="224"/>
      <c r="M81" s="224"/>
      <c r="N81" s="224"/>
      <c r="O81" s="224"/>
      <c r="P81" s="23"/>
      <c r="Q81" s="23"/>
      <c r="R81" s="23"/>
      <c r="S81" s="23"/>
      <c r="T81" s="23"/>
      <c r="U81" s="23"/>
      <c r="V81" s="23"/>
      <c r="W81" s="224"/>
      <c r="X81" s="224"/>
      <c r="Y81" s="224"/>
      <c r="Z81" s="224"/>
      <c r="AA81" s="23"/>
      <c r="AB81" s="23"/>
      <c r="AC81" s="23"/>
      <c r="AD81" s="23"/>
      <c r="AE81" s="23"/>
      <c r="AF81" s="23"/>
      <c r="AG81" s="23"/>
    </row>
    <row r="82" spans="1:33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x14ac:dyDescent="0.25">
      <c r="A83" s="95"/>
      <c r="B83" s="95"/>
      <c r="C83" s="95"/>
      <c r="D83" s="26"/>
      <c r="E83" s="95"/>
      <c r="F83" s="95"/>
      <c r="G83" s="95"/>
      <c r="H83" s="26"/>
      <c r="I83" s="95"/>
      <c r="J83" s="95"/>
      <c r="K83" s="95"/>
      <c r="L83" s="95"/>
      <c r="M83" s="95"/>
      <c r="N83" s="95"/>
      <c r="O83" s="26"/>
      <c r="P83" s="95"/>
      <c r="Q83" s="95"/>
      <c r="R83" s="95"/>
      <c r="S83" s="26"/>
      <c r="T83" s="95"/>
      <c r="U83" s="95"/>
      <c r="V83" s="95"/>
      <c r="W83" s="95"/>
      <c r="X83" s="95"/>
      <c r="Y83" s="95"/>
      <c r="Z83" s="26"/>
      <c r="AA83" s="95"/>
      <c r="AB83" s="95"/>
      <c r="AC83" s="95"/>
      <c r="AD83" s="26"/>
      <c r="AE83" s="95"/>
      <c r="AF83" s="95"/>
      <c r="AG83" s="95"/>
    </row>
    <row r="84" spans="1:33" x14ac:dyDescent="0.25">
      <c r="A84" s="200"/>
      <c r="B84" s="200"/>
      <c r="C84" s="200"/>
      <c r="D84" s="200"/>
      <c r="L84" s="200"/>
      <c r="M84" s="200"/>
      <c r="N84" s="200"/>
      <c r="O84" s="200"/>
      <c r="W84" s="200"/>
      <c r="X84" s="200"/>
      <c r="Y84" s="200"/>
      <c r="Z84" s="200"/>
      <c r="AA84" s="9"/>
      <c r="AB84" s="9"/>
      <c r="AC84" s="9"/>
      <c r="AD84" s="9"/>
      <c r="AE84" s="9"/>
      <c r="AF84" s="9"/>
      <c r="AG84" s="9"/>
    </row>
    <row r="85" spans="1:33" x14ac:dyDescent="0.25">
      <c r="A85" s="125" t="s">
        <v>391</v>
      </c>
      <c r="B85" s="125"/>
      <c r="C85" s="125"/>
      <c r="D85" s="125"/>
      <c r="E85" s="125"/>
      <c r="F85" s="125"/>
      <c r="G85" s="14"/>
      <c r="H85" s="14"/>
      <c r="I85" s="15"/>
      <c r="J85" s="125" t="s">
        <v>38</v>
      </c>
      <c r="K85" s="125"/>
      <c r="L85" s="125" t="s">
        <v>391</v>
      </c>
      <c r="M85" s="125"/>
      <c r="N85" s="125"/>
      <c r="O85" s="125"/>
      <c r="P85" s="125"/>
      <c r="Q85" s="125"/>
      <c r="R85" s="14"/>
      <c r="S85" s="14"/>
      <c r="T85" s="15"/>
      <c r="U85" s="125" t="s">
        <v>38</v>
      </c>
      <c r="V85" s="125"/>
      <c r="W85" s="125" t="s">
        <v>391</v>
      </c>
      <c r="X85" s="125"/>
      <c r="Y85" s="125"/>
      <c r="Z85" s="125"/>
      <c r="AA85" s="125"/>
      <c r="AB85" s="125"/>
      <c r="AC85" s="14"/>
      <c r="AD85" s="14"/>
      <c r="AE85" s="15"/>
      <c r="AF85" s="125" t="s">
        <v>38</v>
      </c>
      <c r="AG85" s="125"/>
    </row>
    <row r="86" spans="1:33" ht="12.75" customHeight="1" x14ac:dyDescent="0.25">
      <c r="A86" s="6"/>
      <c r="G86" s="11"/>
      <c r="H86" s="103"/>
      <c r="I86" s="103"/>
      <c r="J86" s="103" t="s">
        <v>0</v>
      </c>
      <c r="K86" s="103"/>
      <c r="R86" s="11"/>
      <c r="S86" s="103"/>
      <c r="T86" s="103"/>
      <c r="U86" s="103" t="s">
        <v>0</v>
      </c>
      <c r="V86" s="103"/>
      <c r="W86" s="9"/>
      <c r="X86" s="9"/>
      <c r="Y86" s="9"/>
      <c r="Z86" s="9"/>
      <c r="AA86" s="9"/>
      <c r="AB86" s="9"/>
      <c r="AC86" s="11"/>
      <c r="AD86" s="103"/>
      <c r="AE86" s="103"/>
      <c r="AF86" s="103" t="s">
        <v>0</v>
      </c>
      <c r="AG86" s="103"/>
    </row>
    <row r="87" spans="1:33" ht="12.75" customHeight="1" x14ac:dyDescent="0.25">
      <c r="H87" s="103"/>
      <c r="I87" s="103"/>
      <c r="J87" s="103" t="s">
        <v>632</v>
      </c>
      <c r="K87" s="103"/>
      <c r="S87" s="103"/>
      <c r="T87" s="103"/>
      <c r="U87" s="103" t="s">
        <v>632</v>
      </c>
      <c r="V87" s="103"/>
      <c r="W87" s="9"/>
      <c r="X87" s="9"/>
      <c r="Y87" s="9"/>
      <c r="Z87" s="9"/>
      <c r="AA87" s="9"/>
      <c r="AB87" s="9"/>
      <c r="AC87" s="9"/>
      <c r="AD87" s="103"/>
      <c r="AE87" s="103"/>
      <c r="AF87" s="103" t="s">
        <v>632</v>
      </c>
      <c r="AG87" s="103"/>
    </row>
    <row r="88" spans="1:33" ht="17.25" customHeight="1" x14ac:dyDescent="0.25">
      <c r="G88" s="12"/>
      <c r="H88" s="104" t="s">
        <v>633</v>
      </c>
      <c r="I88" s="104"/>
      <c r="J88" s="104"/>
      <c r="K88" s="104"/>
      <c r="R88" s="12"/>
      <c r="S88" s="104" t="s">
        <v>633</v>
      </c>
      <c r="T88" s="104"/>
      <c r="U88" s="104"/>
      <c r="V88" s="104"/>
      <c r="W88" s="9"/>
      <c r="X88" s="9"/>
      <c r="Y88" s="9"/>
      <c r="Z88" s="9"/>
      <c r="AA88" s="9"/>
      <c r="AB88" s="9"/>
      <c r="AC88" s="12"/>
      <c r="AD88" s="104" t="s">
        <v>633</v>
      </c>
      <c r="AE88" s="104"/>
      <c r="AF88" s="104"/>
      <c r="AG88" s="104"/>
    </row>
    <row r="89" spans="1:33" ht="21.75" customHeight="1" x14ac:dyDescent="0.25">
      <c r="G89" s="12"/>
      <c r="H89" s="94" t="s">
        <v>1</v>
      </c>
      <c r="I89" s="94"/>
      <c r="J89" s="94"/>
      <c r="K89" s="94"/>
      <c r="R89" s="12"/>
      <c r="S89" s="94" t="s">
        <v>1</v>
      </c>
      <c r="T89" s="94"/>
      <c r="U89" s="94"/>
      <c r="V89" s="94"/>
      <c r="W89" s="9"/>
      <c r="X89" s="9"/>
      <c r="Y89" s="9"/>
      <c r="Z89" s="9"/>
      <c r="AA89" s="9"/>
      <c r="AB89" s="9"/>
      <c r="AC89" s="12"/>
      <c r="AD89" s="94" t="s">
        <v>1</v>
      </c>
      <c r="AE89" s="94"/>
      <c r="AF89" s="94"/>
      <c r="AG89" s="94"/>
    </row>
    <row r="90" spans="1:33" ht="19.5" customHeight="1" x14ac:dyDescent="0.25">
      <c r="G90" s="12"/>
      <c r="H90" s="94" t="s">
        <v>2</v>
      </c>
      <c r="I90" s="94"/>
      <c r="J90" s="94"/>
      <c r="K90" s="94"/>
      <c r="R90" s="12"/>
      <c r="S90" s="94" t="s">
        <v>2</v>
      </c>
      <c r="T90" s="94"/>
      <c r="U90" s="94"/>
      <c r="V90" s="94"/>
      <c r="W90" s="9"/>
      <c r="X90" s="9"/>
      <c r="Y90" s="9"/>
      <c r="Z90" s="9"/>
      <c r="AA90" s="9"/>
      <c r="AB90" s="9"/>
      <c r="AC90" s="12"/>
      <c r="AD90" s="94" t="s">
        <v>2</v>
      </c>
      <c r="AE90" s="94"/>
      <c r="AF90" s="94"/>
      <c r="AG90" s="94"/>
    </row>
    <row r="91" spans="1:33" ht="21" customHeight="1" x14ac:dyDescent="0.25">
      <c r="G91" s="12"/>
      <c r="H91" s="94" t="s">
        <v>3</v>
      </c>
      <c r="I91" s="94"/>
      <c r="J91" s="94"/>
      <c r="K91" s="94"/>
      <c r="R91" s="12"/>
      <c r="S91" s="94" t="s">
        <v>3</v>
      </c>
      <c r="T91" s="94"/>
      <c r="U91" s="94"/>
      <c r="V91" s="94"/>
      <c r="W91" s="9"/>
      <c r="X91" s="9"/>
      <c r="Y91" s="9"/>
      <c r="Z91" s="9"/>
      <c r="AA91" s="9"/>
      <c r="AB91" s="9"/>
      <c r="AC91" s="12"/>
      <c r="AD91" s="94" t="s">
        <v>3</v>
      </c>
      <c r="AE91" s="94"/>
      <c r="AF91" s="94"/>
      <c r="AG91" s="94"/>
    </row>
    <row r="92" spans="1:33" x14ac:dyDescent="0.25">
      <c r="H92" s="95" t="s">
        <v>36</v>
      </c>
      <c r="I92" s="95"/>
      <c r="J92" s="95"/>
      <c r="K92" s="95"/>
      <c r="S92" s="95" t="s">
        <v>36</v>
      </c>
      <c r="T92" s="95"/>
      <c r="U92" s="95"/>
      <c r="V92" s="95"/>
      <c r="W92" s="9"/>
      <c r="X92" s="9"/>
      <c r="Y92" s="9"/>
      <c r="Z92" s="9"/>
      <c r="AA92" s="9"/>
      <c r="AB92" s="9"/>
      <c r="AC92" s="9"/>
      <c r="AD92" s="95" t="s">
        <v>36</v>
      </c>
      <c r="AE92" s="95"/>
      <c r="AF92" s="95"/>
      <c r="AG92" s="95"/>
    </row>
    <row r="93" spans="1:33" ht="4.5" customHeight="1" x14ac:dyDescent="0.25"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x14ac:dyDescent="0.25">
      <c r="C94" s="201" t="s">
        <v>361</v>
      </c>
      <c r="D94" s="201"/>
      <c r="E94" s="201"/>
      <c r="F94" s="201"/>
      <c r="G94" s="201"/>
      <c r="H94" s="201"/>
      <c r="I94" s="201"/>
      <c r="N94" s="201" t="s">
        <v>479</v>
      </c>
      <c r="O94" s="201"/>
      <c r="P94" s="201"/>
      <c r="Q94" s="201"/>
      <c r="R94" s="201"/>
      <c r="S94" s="201"/>
      <c r="T94" s="201"/>
      <c r="W94" s="9"/>
      <c r="X94" s="9"/>
      <c r="Y94" s="201" t="s">
        <v>622</v>
      </c>
      <c r="Z94" s="201"/>
      <c r="AA94" s="201"/>
      <c r="AB94" s="201"/>
      <c r="AC94" s="201"/>
      <c r="AD94" s="201"/>
      <c r="AE94" s="201"/>
      <c r="AF94" s="9"/>
      <c r="AG94" s="9"/>
    </row>
    <row r="95" spans="1:33" ht="5.25" customHeight="1" x14ac:dyDescent="0.25"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x14ac:dyDescent="0.25">
      <c r="A96" s="200" t="s">
        <v>16</v>
      </c>
      <c r="B96" s="200"/>
      <c r="C96" s="200"/>
      <c r="D96" s="200"/>
      <c r="E96" s="201" t="s">
        <v>165</v>
      </c>
      <c r="F96" s="201"/>
      <c r="G96" s="201"/>
      <c r="H96" s="201"/>
      <c r="I96" s="201"/>
      <c r="J96" s="201"/>
      <c r="K96" s="201"/>
      <c r="L96" s="200" t="s">
        <v>16</v>
      </c>
      <c r="M96" s="200"/>
      <c r="N96" s="200"/>
      <c r="O96" s="200"/>
      <c r="P96" s="201" t="s">
        <v>165</v>
      </c>
      <c r="Q96" s="201"/>
      <c r="R96" s="201"/>
      <c r="S96" s="201"/>
      <c r="T96" s="201"/>
      <c r="U96" s="201"/>
      <c r="V96" s="201"/>
      <c r="W96" s="200" t="s">
        <v>16</v>
      </c>
      <c r="X96" s="200"/>
      <c r="Y96" s="200"/>
      <c r="Z96" s="200"/>
      <c r="AA96" s="201" t="s">
        <v>165</v>
      </c>
      <c r="AB96" s="201"/>
      <c r="AC96" s="201"/>
      <c r="AD96" s="201"/>
      <c r="AE96" s="201"/>
      <c r="AF96" s="201"/>
      <c r="AG96" s="201"/>
    </row>
    <row r="97" spans="1:33" ht="28.5" customHeight="1" x14ac:dyDescent="0.25">
      <c r="A97" s="122" t="s">
        <v>17</v>
      </c>
      <c r="B97" s="122"/>
      <c r="C97" s="122"/>
      <c r="D97" s="122"/>
      <c r="E97" s="202" t="s">
        <v>478</v>
      </c>
      <c r="F97" s="202"/>
      <c r="G97" s="202"/>
      <c r="H97" s="202"/>
      <c r="I97" s="202"/>
      <c r="J97" s="202"/>
      <c r="K97" s="202"/>
      <c r="L97" s="122" t="s">
        <v>17</v>
      </c>
      <c r="M97" s="122"/>
      <c r="N97" s="122"/>
      <c r="O97" s="122"/>
      <c r="P97" s="202" t="s">
        <v>478</v>
      </c>
      <c r="Q97" s="202"/>
      <c r="R97" s="202"/>
      <c r="S97" s="202"/>
      <c r="T97" s="202"/>
      <c r="U97" s="202"/>
      <c r="V97" s="202"/>
      <c r="W97" s="122" t="s">
        <v>17</v>
      </c>
      <c r="X97" s="122"/>
      <c r="Y97" s="122"/>
      <c r="Z97" s="122"/>
      <c r="AA97" s="202" t="s">
        <v>478</v>
      </c>
      <c r="AB97" s="202"/>
      <c r="AC97" s="202"/>
      <c r="AD97" s="202"/>
      <c r="AE97" s="202"/>
      <c r="AF97" s="202"/>
      <c r="AG97" s="202"/>
    </row>
    <row r="98" spans="1:33" x14ac:dyDescent="0.25">
      <c r="A98" s="200" t="s">
        <v>18</v>
      </c>
      <c r="B98" s="200"/>
      <c r="C98" s="200"/>
      <c r="D98" s="200"/>
      <c r="E98" s="125">
        <v>317</v>
      </c>
      <c r="F98" s="125"/>
      <c r="G98" s="125"/>
      <c r="H98" s="125"/>
      <c r="I98" s="125"/>
      <c r="J98" s="125"/>
      <c r="K98" s="125"/>
      <c r="L98" s="200" t="s">
        <v>18</v>
      </c>
      <c r="M98" s="200"/>
      <c r="N98" s="200"/>
      <c r="O98" s="200"/>
      <c r="P98" s="125">
        <v>317</v>
      </c>
      <c r="Q98" s="125"/>
      <c r="R98" s="125"/>
      <c r="S98" s="125"/>
      <c r="T98" s="125"/>
      <c r="U98" s="125"/>
      <c r="V98" s="125"/>
      <c r="W98" s="200" t="s">
        <v>18</v>
      </c>
      <c r="X98" s="200"/>
      <c r="Y98" s="200"/>
      <c r="Z98" s="200"/>
      <c r="AA98" s="125">
        <v>317</v>
      </c>
      <c r="AB98" s="125"/>
      <c r="AC98" s="125"/>
      <c r="AD98" s="125"/>
      <c r="AE98" s="125"/>
      <c r="AF98" s="125"/>
      <c r="AG98" s="125"/>
    </row>
    <row r="99" spans="1:33" x14ac:dyDescent="0.25">
      <c r="A99" s="200" t="s">
        <v>24</v>
      </c>
      <c r="B99" s="200"/>
      <c r="C99" s="200"/>
      <c r="D99" s="200"/>
      <c r="E99" s="125">
        <v>150</v>
      </c>
      <c r="F99" s="125"/>
      <c r="G99" s="125"/>
      <c r="H99" s="125"/>
      <c r="I99" s="125"/>
      <c r="J99" s="125"/>
      <c r="K99" s="125"/>
      <c r="L99" s="200" t="s">
        <v>24</v>
      </c>
      <c r="M99" s="200"/>
      <c r="N99" s="200"/>
      <c r="O99" s="200"/>
      <c r="P99" s="125">
        <v>180</v>
      </c>
      <c r="Q99" s="125"/>
      <c r="R99" s="125"/>
      <c r="S99" s="125"/>
      <c r="T99" s="125"/>
      <c r="U99" s="125"/>
      <c r="V99" s="125"/>
      <c r="W99" s="200" t="s">
        <v>24</v>
      </c>
      <c r="X99" s="200"/>
      <c r="Y99" s="200"/>
      <c r="Z99" s="200"/>
      <c r="AA99" s="125">
        <v>160</v>
      </c>
      <c r="AB99" s="125"/>
      <c r="AC99" s="125"/>
      <c r="AD99" s="125"/>
      <c r="AE99" s="125"/>
      <c r="AF99" s="125"/>
      <c r="AG99" s="125"/>
    </row>
    <row r="100" spans="1:33" x14ac:dyDescent="0.25">
      <c r="A100" s="207" t="s">
        <v>19</v>
      </c>
      <c r="B100" s="207"/>
      <c r="C100" s="207"/>
      <c r="D100" s="207"/>
      <c r="E100" s="207"/>
      <c r="F100" s="208" t="s">
        <v>20</v>
      </c>
      <c r="G100" s="208"/>
      <c r="H100" s="208"/>
      <c r="I100" s="208"/>
      <c r="J100" s="208"/>
      <c r="K100" s="208"/>
      <c r="L100" s="207" t="s">
        <v>19</v>
      </c>
      <c r="M100" s="207"/>
      <c r="N100" s="207"/>
      <c r="O100" s="207"/>
      <c r="P100" s="207"/>
      <c r="Q100" s="208" t="s">
        <v>20</v>
      </c>
      <c r="R100" s="208"/>
      <c r="S100" s="208"/>
      <c r="T100" s="208"/>
      <c r="U100" s="208"/>
      <c r="V100" s="208"/>
      <c r="W100" s="207" t="s">
        <v>19</v>
      </c>
      <c r="X100" s="207"/>
      <c r="Y100" s="207"/>
      <c r="Z100" s="207"/>
      <c r="AA100" s="207"/>
      <c r="AB100" s="208" t="s">
        <v>20</v>
      </c>
      <c r="AC100" s="208"/>
      <c r="AD100" s="208"/>
      <c r="AE100" s="208"/>
      <c r="AF100" s="208"/>
      <c r="AG100" s="208"/>
    </row>
    <row r="101" spans="1:33" x14ac:dyDescent="0.25">
      <c r="A101" s="207"/>
      <c r="B101" s="207"/>
      <c r="C101" s="207"/>
      <c r="D101" s="207"/>
      <c r="E101" s="207"/>
      <c r="F101" s="208" t="s">
        <v>21</v>
      </c>
      <c r="G101" s="208"/>
      <c r="H101" s="208"/>
      <c r="I101" s="208" t="s">
        <v>22</v>
      </c>
      <c r="J101" s="208"/>
      <c r="K101" s="208"/>
      <c r="L101" s="207"/>
      <c r="M101" s="207"/>
      <c r="N101" s="207"/>
      <c r="O101" s="207"/>
      <c r="P101" s="207"/>
      <c r="Q101" s="208" t="s">
        <v>21</v>
      </c>
      <c r="R101" s="208"/>
      <c r="S101" s="208"/>
      <c r="T101" s="208" t="s">
        <v>22</v>
      </c>
      <c r="U101" s="208"/>
      <c r="V101" s="208"/>
      <c r="W101" s="207"/>
      <c r="X101" s="207"/>
      <c r="Y101" s="207"/>
      <c r="Z101" s="207"/>
      <c r="AA101" s="207"/>
      <c r="AB101" s="208" t="s">
        <v>21</v>
      </c>
      <c r="AC101" s="208"/>
      <c r="AD101" s="208"/>
      <c r="AE101" s="208" t="s">
        <v>22</v>
      </c>
      <c r="AF101" s="208"/>
      <c r="AG101" s="208"/>
    </row>
    <row r="102" spans="1:33" x14ac:dyDescent="0.25">
      <c r="A102" s="205" t="s">
        <v>783</v>
      </c>
      <c r="B102" s="205"/>
      <c r="C102" s="205"/>
      <c r="D102" s="205"/>
      <c r="E102" s="205"/>
      <c r="F102" s="111">
        <f>I102*100/75</f>
        <v>170.66666666666666</v>
      </c>
      <c r="G102" s="113"/>
      <c r="H102" s="112"/>
      <c r="I102" s="111">
        <v>128</v>
      </c>
      <c r="J102" s="113"/>
      <c r="K102" s="112"/>
      <c r="L102" s="205" t="s">
        <v>783</v>
      </c>
      <c r="M102" s="205"/>
      <c r="N102" s="205"/>
      <c r="O102" s="205"/>
      <c r="P102" s="205"/>
      <c r="Q102" s="111">
        <f>F102*180/150</f>
        <v>204.8</v>
      </c>
      <c r="R102" s="113"/>
      <c r="S102" s="112"/>
      <c r="T102" s="111">
        <f>I102*180/150</f>
        <v>153.6</v>
      </c>
      <c r="U102" s="113"/>
      <c r="V102" s="112"/>
      <c r="W102" s="205" t="s">
        <v>164</v>
      </c>
      <c r="X102" s="205"/>
      <c r="Y102" s="205"/>
      <c r="Z102" s="205"/>
      <c r="AA102" s="205"/>
      <c r="AB102" s="111">
        <f>F102*160/150</f>
        <v>182.04444444444442</v>
      </c>
      <c r="AC102" s="113"/>
      <c r="AD102" s="112"/>
      <c r="AE102" s="111">
        <f>I102*160/150</f>
        <v>136.53333333333333</v>
      </c>
      <c r="AF102" s="113"/>
      <c r="AG102" s="112"/>
    </row>
    <row r="103" spans="1:33" x14ac:dyDescent="0.25">
      <c r="A103" s="205" t="s">
        <v>168</v>
      </c>
      <c r="B103" s="205"/>
      <c r="C103" s="205"/>
      <c r="D103" s="205"/>
      <c r="E103" s="205"/>
      <c r="F103" s="111">
        <v>24</v>
      </c>
      <c r="G103" s="113"/>
      <c r="H103" s="112"/>
      <c r="I103" s="111">
        <v>22.5</v>
      </c>
      <c r="J103" s="113"/>
      <c r="K103" s="112"/>
      <c r="L103" s="205" t="s">
        <v>168</v>
      </c>
      <c r="M103" s="205"/>
      <c r="N103" s="205"/>
      <c r="O103" s="205"/>
      <c r="P103" s="205"/>
      <c r="Q103" s="111">
        <f t="shared" ref="Q103:Q104" si="24">F103*180/150</f>
        <v>28.8</v>
      </c>
      <c r="R103" s="113"/>
      <c r="S103" s="112"/>
      <c r="T103" s="111">
        <f t="shared" ref="T103:T105" si="25">I103*180/150</f>
        <v>27</v>
      </c>
      <c r="U103" s="113"/>
      <c r="V103" s="112"/>
      <c r="W103" s="205" t="s">
        <v>168</v>
      </c>
      <c r="X103" s="205"/>
      <c r="Y103" s="205"/>
      <c r="Z103" s="205"/>
      <c r="AA103" s="205"/>
      <c r="AB103" s="111">
        <f t="shared" ref="AB103:AB104" si="26">F103*160/150</f>
        <v>25.6</v>
      </c>
      <c r="AC103" s="113"/>
      <c r="AD103" s="112"/>
      <c r="AE103" s="111">
        <f t="shared" ref="AE103:AE105" si="27">I103*160/150</f>
        <v>24</v>
      </c>
      <c r="AF103" s="113"/>
      <c r="AG103" s="112"/>
    </row>
    <row r="104" spans="1:33" x14ac:dyDescent="0.25">
      <c r="A104" s="205" t="s">
        <v>7</v>
      </c>
      <c r="B104" s="205"/>
      <c r="C104" s="205"/>
      <c r="D104" s="205"/>
      <c r="E104" s="205"/>
      <c r="F104" s="111">
        <v>6</v>
      </c>
      <c r="G104" s="113"/>
      <c r="H104" s="112"/>
      <c r="I104" s="111">
        <v>6</v>
      </c>
      <c r="J104" s="113"/>
      <c r="K104" s="112"/>
      <c r="L104" s="205" t="s">
        <v>7</v>
      </c>
      <c r="M104" s="205"/>
      <c r="N104" s="205"/>
      <c r="O104" s="205"/>
      <c r="P104" s="205"/>
      <c r="Q104" s="111">
        <f t="shared" si="24"/>
        <v>7.2</v>
      </c>
      <c r="R104" s="113"/>
      <c r="S104" s="112"/>
      <c r="T104" s="111">
        <f t="shared" si="25"/>
        <v>7.2</v>
      </c>
      <c r="U104" s="113"/>
      <c r="V104" s="112"/>
      <c r="W104" s="205" t="s">
        <v>7</v>
      </c>
      <c r="X104" s="205"/>
      <c r="Y104" s="205"/>
      <c r="Z104" s="205"/>
      <c r="AA104" s="205"/>
      <c r="AB104" s="111">
        <f t="shared" si="26"/>
        <v>6.4</v>
      </c>
      <c r="AC104" s="113"/>
      <c r="AD104" s="112"/>
      <c r="AE104" s="111">
        <f t="shared" si="27"/>
        <v>6.4</v>
      </c>
      <c r="AF104" s="113"/>
      <c r="AG104" s="112"/>
    </row>
    <row r="105" spans="1:33" x14ac:dyDescent="0.25">
      <c r="A105" s="205" t="s">
        <v>25</v>
      </c>
      <c r="B105" s="205"/>
      <c r="C105" s="205"/>
      <c r="D105" s="205"/>
      <c r="E105" s="205"/>
      <c r="F105" s="111"/>
      <c r="G105" s="113"/>
      <c r="H105" s="112"/>
      <c r="I105" s="260">
        <v>150</v>
      </c>
      <c r="J105" s="261"/>
      <c r="K105" s="262"/>
      <c r="L105" s="205" t="s">
        <v>25</v>
      </c>
      <c r="M105" s="205"/>
      <c r="N105" s="205"/>
      <c r="O105" s="205"/>
      <c r="P105" s="205"/>
      <c r="Q105" s="111"/>
      <c r="R105" s="113"/>
      <c r="S105" s="112"/>
      <c r="T105" s="111">
        <f t="shared" si="25"/>
        <v>180</v>
      </c>
      <c r="U105" s="113"/>
      <c r="V105" s="112"/>
      <c r="W105" s="205" t="s">
        <v>25</v>
      </c>
      <c r="X105" s="205"/>
      <c r="Y105" s="205"/>
      <c r="Z105" s="205"/>
      <c r="AA105" s="205"/>
      <c r="AB105" s="111"/>
      <c r="AC105" s="113"/>
      <c r="AD105" s="112"/>
      <c r="AE105" s="111">
        <f t="shared" si="27"/>
        <v>160</v>
      </c>
      <c r="AF105" s="113"/>
      <c r="AG105" s="112"/>
    </row>
    <row r="106" spans="1:33" x14ac:dyDescent="0.25">
      <c r="A106" s="205"/>
      <c r="B106" s="205"/>
      <c r="C106" s="205"/>
      <c r="D106" s="205"/>
      <c r="E106" s="205"/>
      <c r="F106" s="111"/>
      <c r="G106" s="113"/>
      <c r="H106" s="112"/>
      <c r="I106" s="111"/>
      <c r="J106" s="113"/>
      <c r="K106" s="112"/>
      <c r="L106" s="205"/>
      <c r="M106" s="205"/>
      <c r="N106" s="205"/>
      <c r="O106" s="205"/>
      <c r="P106" s="205"/>
      <c r="Q106" s="111"/>
      <c r="R106" s="113"/>
      <c r="S106" s="112"/>
      <c r="T106" s="111"/>
      <c r="U106" s="113"/>
      <c r="V106" s="112"/>
      <c r="W106" s="205"/>
      <c r="X106" s="205"/>
      <c r="Y106" s="205"/>
      <c r="Z106" s="205"/>
      <c r="AA106" s="205"/>
      <c r="AB106" s="111"/>
      <c r="AC106" s="113"/>
      <c r="AD106" s="112"/>
      <c r="AE106" s="111"/>
      <c r="AF106" s="113"/>
      <c r="AG106" s="112"/>
    </row>
    <row r="107" spans="1:33" x14ac:dyDescent="0.25">
      <c r="A107" s="205"/>
      <c r="B107" s="205"/>
      <c r="C107" s="205"/>
      <c r="D107" s="205"/>
      <c r="E107" s="205"/>
      <c r="F107" s="111"/>
      <c r="G107" s="113"/>
      <c r="H107" s="112"/>
      <c r="I107" s="111"/>
      <c r="J107" s="113"/>
      <c r="K107" s="112"/>
      <c r="L107" s="205"/>
      <c r="M107" s="205"/>
      <c r="N107" s="205"/>
      <c r="O107" s="205"/>
      <c r="P107" s="205"/>
      <c r="Q107" s="111"/>
      <c r="R107" s="113"/>
      <c r="S107" s="112"/>
      <c r="T107" s="111"/>
      <c r="U107" s="113"/>
      <c r="V107" s="112"/>
      <c r="W107" s="205"/>
      <c r="X107" s="205"/>
      <c r="Y107" s="205"/>
      <c r="Z107" s="205"/>
      <c r="AA107" s="205"/>
      <c r="AB107" s="111"/>
      <c r="AC107" s="113"/>
      <c r="AD107" s="112"/>
      <c r="AE107" s="111"/>
      <c r="AF107" s="113"/>
      <c r="AG107" s="112"/>
    </row>
    <row r="108" spans="1:33" x14ac:dyDescent="0.25">
      <c r="A108" s="247"/>
      <c r="B108" s="248"/>
      <c r="C108" s="248"/>
      <c r="D108" s="248"/>
      <c r="E108" s="249"/>
      <c r="F108" s="208"/>
      <c r="G108" s="208"/>
      <c r="H108" s="208"/>
      <c r="I108" s="208"/>
      <c r="J108" s="208"/>
      <c r="K108" s="208"/>
      <c r="L108" s="247"/>
      <c r="M108" s="248"/>
      <c r="N108" s="248"/>
      <c r="O108" s="248"/>
      <c r="P108" s="249"/>
      <c r="Q108" s="208"/>
      <c r="R108" s="208"/>
      <c r="S108" s="208"/>
      <c r="T108" s="208"/>
      <c r="U108" s="208"/>
      <c r="V108" s="208"/>
      <c r="W108" s="247"/>
      <c r="X108" s="248"/>
      <c r="Y108" s="248"/>
      <c r="Z108" s="248"/>
      <c r="AA108" s="249"/>
      <c r="AB108" s="208"/>
      <c r="AC108" s="208"/>
      <c r="AD108" s="208"/>
      <c r="AE108" s="208"/>
      <c r="AF108" s="208"/>
      <c r="AG108" s="208"/>
    </row>
    <row r="109" spans="1:33" x14ac:dyDescent="0.2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</row>
    <row r="110" spans="1:33" hidden="1" x14ac:dyDescent="0.2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</row>
    <row r="111" spans="1:33" x14ac:dyDescent="0.2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</row>
    <row r="112" spans="1:33" ht="15" hidden="1" customHeight="1" x14ac:dyDescent="0.2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</row>
    <row r="113" spans="1:33" x14ac:dyDescent="0.2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</row>
    <row r="114" spans="1:33" x14ac:dyDescent="0.25">
      <c r="A114" s="215" t="s">
        <v>31</v>
      </c>
      <c r="B114" s="215"/>
      <c r="C114" s="215"/>
      <c r="D114" s="215"/>
      <c r="E114" s="215"/>
      <c r="F114" s="215"/>
      <c r="G114" s="215"/>
      <c r="H114" s="215"/>
      <c r="I114" s="123"/>
      <c r="J114" s="123"/>
      <c r="K114" s="123"/>
      <c r="L114" s="215" t="s">
        <v>31</v>
      </c>
      <c r="M114" s="215"/>
      <c r="N114" s="215"/>
      <c r="O114" s="215"/>
      <c r="P114" s="215"/>
      <c r="Q114" s="215"/>
      <c r="R114" s="215"/>
      <c r="S114" s="215"/>
      <c r="T114" s="123"/>
      <c r="U114" s="123"/>
      <c r="V114" s="123"/>
      <c r="W114" s="215" t="s">
        <v>31</v>
      </c>
      <c r="X114" s="215"/>
      <c r="Y114" s="215"/>
      <c r="Z114" s="215"/>
      <c r="AA114" s="215"/>
      <c r="AB114" s="215"/>
      <c r="AC114" s="215"/>
      <c r="AD114" s="215"/>
      <c r="AE114" s="123"/>
      <c r="AF114" s="123"/>
      <c r="AG114" s="123"/>
    </row>
    <row r="115" spans="1:33" ht="15" customHeight="1" x14ac:dyDescent="0.25">
      <c r="A115" s="208" t="s">
        <v>26</v>
      </c>
      <c r="B115" s="208"/>
      <c r="C115" s="208"/>
      <c r="D115" s="208"/>
      <c r="E115" s="208"/>
      <c r="F115" s="208"/>
      <c r="G115" s="216" t="s">
        <v>30</v>
      </c>
      <c r="H115" s="216"/>
      <c r="I115" s="217" t="s">
        <v>9</v>
      </c>
      <c r="J115" s="218"/>
      <c r="K115" s="219"/>
      <c r="L115" s="208" t="s">
        <v>26</v>
      </c>
      <c r="M115" s="208"/>
      <c r="N115" s="208"/>
      <c r="O115" s="208"/>
      <c r="P115" s="208"/>
      <c r="Q115" s="208"/>
      <c r="R115" s="216" t="s">
        <v>30</v>
      </c>
      <c r="S115" s="216"/>
      <c r="T115" s="217" t="s">
        <v>9</v>
      </c>
      <c r="U115" s="218"/>
      <c r="V115" s="219"/>
      <c r="W115" s="208" t="s">
        <v>26</v>
      </c>
      <c r="X115" s="208"/>
      <c r="Y115" s="208"/>
      <c r="Z115" s="208"/>
      <c r="AA115" s="208"/>
      <c r="AB115" s="208"/>
      <c r="AC115" s="216" t="s">
        <v>30</v>
      </c>
      <c r="AD115" s="216"/>
      <c r="AE115" s="217" t="s">
        <v>9</v>
      </c>
      <c r="AF115" s="218"/>
      <c r="AG115" s="219"/>
    </row>
    <row r="116" spans="1:33" x14ac:dyDescent="0.25">
      <c r="A116" s="208" t="s">
        <v>27</v>
      </c>
      <c r="B116" s="208"/>
      <c r="C116" s="208" t="s">
        <v>28</v>
      </c>
      <c r="D116" s="208"/>
      <c r="E116" s="208" t="s">
        <v>29</v>
      </c>
      <c r="F116" s="208"/>
      <c r="G116" s="216"/>
      <c r="H116" s="216"/>
      <c r="I116" s="220"/>
      <c r="J116" s="221"/>
      <c r="K116" s="222"/>
      <c r="L116" s="208" t="s">
        <v>27</v>
      </c>
      <c r="M116" s="208"/>
      <c r="N116" s="208" t="s">
        <v>28</v>
      </c>
      <c r="O116" s="208"/>
      <c r="P116" s="208" t="s">
        <v>29</v>
      </c>
      <c r="Q116" s="208"/>
      <c r="R116" s="216"/>
      <c r="S116" s="216"/>
      <c r="T116" s="220"/>
      <c r="U116" s="221"/>
      <c r="V116" s="222"/>
      <c r="W116" s="208" t="s">
        <v>27</v>
      </c>
      <c r="X116" s="208"/>
      <c r="Y116" s="208" t="s">
        <v>28</v>
      </c>
      <c r="Z116" s="208"/>
      <c r="AA116" s="208" t="s">
        <v>29</v>
      </c>
      <c r="AB116" s="208"/>
      <c r="AC116" s="216"/>
      <c r="AD116" s="216"/>
      <c r="AE116" s="220"/>
      <c r="AF116" s="221"/>
      <c r="AG116" s="222"/>
    </row>
    <row r="117" spans="1:33" x14ac:dyDescent="0.25">
      <c r="A117" s="213">
        <v>2</v>
      </c>
      <c r="B117" s="213"/>
      <c r="C117" s="213">
        <v>5</v>
      </c>
      <c r="D117" s="213"/>
      <c r="E117" s="213">
        <v>21</v>
      </c>
      <c r="F117" s="213"/>
      <c r="G117" s="213">
        <v>137.19999999999999</v>
      </c>
      <c r="H117" s="213"/>
      <c r="I117" s="213">
        <v>5.2</v>
      </c>
      <c r="J117" s="111"/>
      <c r="K117" s="13"/>
      <c r="L117" s="213">
        <f>A117*180/150</f>
        <v>2.4</v>
      </c>
      <c r="M117" s="213"/>
      <c r="N117" s="213">
        <f t="shared" ref="N117" si="28">C117*180/150</f>
        <v>6</v>
      </c>
      <c r="O117" s="213"/>
      <c r="P117" s="213">
        <f t="shared" ref="P117" si="29">E117*180/150</f>
        <v>25.2</v>
      </c>
      <c r="Q117" s="213"/>
      <c r="R117" s="213">
        <f t="shared" ref="R117" si="30">G117*180/150</f>
        <v>164.64</v>
      </c>
      <c r="S117" s="213"/>
      <c r="T117" s="213">
        <f t="shared" ref="T117" si="31">I117*180/150</f>
        <v>6.24</v>
      </c>
      <c r="U117" s="111"/>
      <c r="V117" s="13"/>
      <c r="W117" s="213">
        <f>A117*160/150</f>
        <v>2.1333333333333333</v>
      </c>
      <c r="X117" s="213"/>
      <c r="Y117" s="213">
        <f t="shared" ref="Y117" si="32">C117*160/150</f>
        <v>5.333333333333333</v>
      </c>
      <c r="Z117" s="213"/>
      <c r="AA117" s="213">
        <f t="shared" ref="AA117" si="33">E117*160/150</f>
        <v>22.4</v>
      </c>
      <c r="AB117" s="213"/>
      <c r="AC117" s="213">
        <f t="shared" ref="AC117" si="34">G117*160/150</f>
        <v>146.34666666666666</v>
      </c>
      <c r="AD117" s="213"/>
      <c r="AE117" s="213">
        <f t="shared" ref="AE117" si="35">I117*160/150</f>
        <v>5.5466666666666669</v>
      </c>
      <c r="AF117" s="111"/>
      <c r="AG117" s="13"/>
    </row>
    <row r="118" spans="1:33" x14ac:dyDescent="0.25">
      <c r="A118" s="123" t="s">
        <v>32</v>
      </c>
      <c r="B118" s="123"/>
      <c r="C118" s="123"/>
      <c r="D118" s="123"/>
      <c r="E118" s="123"/>
      <c r="F118" s="123"/>
      <c r="G118" s="123"/>
      <c r="H118" s="123"/>
      <c r="I118" s="124"/>
      <c r="J118" s="124"/>
      <c r="K118" s="124"/>
      <c r="L118" s="123" t="s">
        <v>32</v>
      </c>
      <c r="M118" s="123"/>
      <c r="N118" s="123"/>
      <c r="O118" s="123"/>
      <c r="P118" s="123"/>
      <c r="Q118" s="123"/>
      <c r="R118" s="123"/>
      <c r="S118" s="123"/>
      <c r="T118" s="124"/>
      <c r="U118" s="124"/>
      <c r="V118" s="124"/>
      <c r="W118" s="123" t="s">
        <v>32</v>
      </c>
      <c r="X118" s="123"/>
      <c r="Y118" s="123"/>
      <c r="Z118" s="123"/>
      <c r="AA118" s="123"/>
      <c r="AB118" s="123"/>
      <c r="AC118" s="123"/>
      <c r="AD118" s="123"/>
      <c r="AE118" s="124"/>
      <c r="AF118" s="124"/>
      <c r="AG118" s="124"/>
    </row>
    <row r="119" spans="1:33" ht="103.5" customHeight="1" x14ac:dyDescent="0.25">
      <c r="A119" s="303" t="s">
        <v>169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307" t="s">
        <v>170</v>
      </c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307" t="s">
        <v>170</v>
      </c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</row>
    <row r="120" spans="1:33" x14ac:dyDescent="0.25">
      <c r="A120" s="125" t="s">
        <v>10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 t="s">
        <v>10</v>
      </c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 t="s">
        <v>10</v>
      </c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</row>
    <row r="121" spans="1:33" ht="18" customHeight="1" x14ac:dyDescent="0.25">
      <c r="A121" s="121" t="s">
        <v>166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 t="s">
        <v>166</v>
      </c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 t="s">
        <v>166</v>
      </c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</row>
    <row r="122" spans="1:33" x14ac:dyDescent="0.25">
      <c r="A122" s="125" t="s">
        <v>11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 t="s">
        <v>11</v>
      </c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 t="s">
        <v>11</v>
      </c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</row>
    <row r="123" spans="1:33" ht="47.25" customHeight="1" x14ac:dyDescent="0.25">
      <c r="A123" s="121" t="s">
        <v>167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 t="s">
        <v>167</v>
      </c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 t="s">
        <v>167</v>
      </c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</row>
    <row r="124" spans="1:33" x14ac:dyDescent="0.25">
      <c r="A124" s="224"/>
      <c r="B124" s="224"/>
      <c r="C124" s="224"/>
      <c r="D124" s="224"/>
      <c r="E124" s="23"/>
      <c r="F124" s="23"/>
      <c r="G124" s="23"/>
      <c r="H124" s="23"/>
      <c r="I124" s="23"/>
      <c r="J124" s="23"/>
      <c r="K124" s="23"/>
      <c r="L124" s="224"/>
      <c r="M124" s="224"/>
      <c r="N124" s="224"/>
      <c r="O124" s="224"/>
      <c r="P124" s="23"/>
      <c r="Q124" s="23"/>
      <c r="R124" s="23"/>
      <c r="S124" s="23"/>
      <c r="T124" s="23"/>
      <c r="U124" s="23"/>
      <c r="V124" s="23"/>
      <c r="W124" s="224"/>
      <c r="X124" s="224"/>
      <c r="Y124" s="224"/>
      <c r="Z124" s="224"/>
      <c r="AA124" s="23"/>
      <c r="AB124" s="23"/>
      <c r="AC124" s="23"/>
      <c r="AD124" s="23"/>
      <c r="AE124" s="23"/>
      <c r="AF124" s="23"/>
      <c r="AG124" s="23"/>
    </row>
    <row r="125" spans="1:33" ht="22.5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x14ac:dyDescent="0.25">
      <c r="A126" s="95"/>
      <c r="B126" s="95"/>
      <c r="C126" s="95"/>
      <c r="D126" s="26"/>
      <c r="E126" s="95"/>
      <c r="F126" s="95"/>
      <c r="G126" s="95"/>
      <c r="H126" s="26"/>
      <c r="I126" s="95"/>
      <c r="J126" s="95"/>
      <c r="K126" s="95"/>
      <c r="L126" s="95"/>
      <c r="M126" s="95"/>
      <c r="N126" s="95"/>
      <c r="O126" s="26"/>
      <c r="P126" s="95"/>
      <c r="Q126" s="95"/>
      <c r="R126" s="95"/>
      <c r="S126" s="26"/>
      <c r="T126" s="95"/>
      <c r="U126" s="95"/>
      <c r="V126" s="95"/>
      <c r="W126" s="95"/>
      <c r="X126" s="95"/>
      <c r="Y126" s="95"/>
      <c r="Z126" s="26"/>
      <c r="AA126" s="95"/>
      <c r="AB126" s="95"/>
      <c r="AC126" s="95"/>
      <c r="AD126" s="26"/>
      <c r="AE126" s="95"/>
      <c r="AF126" s="95"/>
      <c r="AG126" s="95"/>
    </row>
    <row r="127" spans="1:33" x14ac:dyDescent="0.25">
      <c r="A127" s="200"/>
      <c r="B127" s="200"/>
      <c r="C127" s="200"/>
      <c r="D127" s="200"/>
      <c r="L127" s="200"/>
      <c r="M127" s="200"/>
      <c r="N127" s="200"/>
      <c r="O127" s="200"/>
      <c r="W127" s="200"/>
      <c r="X127" s="200"/>
      <c r="Y127" s="200"/>
      <c r="Z127" s="200"/>
      <c r="AA127" s="9"/>
      <c r="AB127" s="9"/>
      <c r="AC127" s="9"/>
      <c r="AD127" s="9"/>
      <c r="AE127" s="9"/>
      <c r="AF127" s="9"/>
      <c r="AG127" s="9"/>
    </row>
    <row r="128" spans="1:33" x14ac:dyDescent="0.25">
      <c r="A128" s="125" t="s">
        <v>391</v>
      </c>
      <c r="B128" s="125"/>
      <c r="C128" s="125"/>
      <c r="D128" s="125"/>
      <c r="E128" s="125"/>
      <c r="F128" s="125"/>
      <c r="G128" s="14"/>
      <c r="H128" s="14"/>
      <c r="I128" s="15"/>
      <c r="J128" s="125" t="s">
        <v>38</v>
      </c>
      <c r="K128" s="125"/>
      <c r="L128" s="125" t="s">
        <v>391</v>
      </c>
      <c r="M128" s="125"/>
      <c r="N128" s="125"/>
      <c r="O128" s="125"/>
      <c r="P128" s="125"/>
      <c r="Q128" s="125"/>
      <c r="R128" s="14"/>
      <c r="S128" s="14"/>
      <c r="T128" s="15"/>
      <c r="U128" s="125" t="s">
        <v>38</v>
      </c>
      <c r="V128" s="125"/>
      <c r="W128" s="125" t="s">
        <v>391</v>
      </c>
      <c r="X128" s="125"/>
      <c r="Y128" s="125"/>
      <c r="Z128" s="125"/>
      <c r="AA128" s="125"/>
      <c r="AB128" s="125"/>
      <c r="AC128" s="14"/>
      <c r="AD128" s="14"/>
      <c r="AE128" s="15"/>
      <c r="AF128" s="125" t="s">
        <v>38</v>
      </c>
      <c r="AG128" s="125"/>
    </row>
    <row r="129" spans="1:22" ht="12.75" customHeight="1" x14ac:dyDescent="0.25">
      <c r="A129" s="6"/>
      <c r="G129" s="11"/>
      <c r="H129" s="103"/>
      <c r="I129" s="103"/>
      <c r="J129" s="103" t="s">
        <v>0</v>
      </c>
      <c r="K129" s="103"/>
      <c r="R129" s="11"/>
      <c r="S129" s="103"/>
      <c r="T129" s="103"/>
      <c r="U129" s="103" t="s">
        <v>0</v>
      </c>
      <c r="V129" s="103"/>
    </row>
    <row r="130" spans="1:22" ht="12.75" customHeight="1" x14ac:dyDescent="0.25">
      <c r="H130" s="103"/>
      <c r="I130" s="103"/>
      <c r="J130" s="103" t="s">
        <v>632</v>
      </c>
      <c r="K130" s="103"/>
      <c r="S130" s="103"/>
      <c r="T130" s="103"/>
      <c r="U130" s="103" t="s">
        <v>632</v>
      </c>
      <c r="V130" s="103"/>
    </row>
    <row r="131" spans="1:22" ht="17.25" customHeight="1" x14ac:dyDescent="0.25">
      <c r="G131" s="12"/>
      <c r="H131" s="104" t="s">
        <v>633</v>
      </c>
      <c r="I131" s="104"/>
      <c r="J131" s="104"/>
      <c r="K131" s="104"/>
      <c r="R131" s="12"/>
      <c r="S131" s="104" t="s">
        <v>633</v>
      </c>
      <c r="T131" s="104"/>
      <c r="U131" s="104"/>
      <c r="V131" s="104"/>
    </row>
    <row r="132" spans="1:22" ht="21.75" customHeight="1" x14ac:dyDescent="0.25">
      <c r="G132" s="12"/>
      <c r="H132" s="94" t="s">
        <v>1</v>
      </c>
      <c r="I132" s="94"/>
      <c r="J132" s="94"/>
      <c r="K132" s="94"/>
      <c r="R132" s="12"/>
      <c r="S132" s="94" t="s">
        <v>1</v>
      </c>
      <c r="T132" s="94"/>
      <c r="U132" s="94"/>
      <c r="V132" s="94"/>
    </row>
    <row r="133" spans="1:22" ht="19.5" customHeight="1" x14ac:dyDescent="0.25">
      <c r="G133" s="12"/>
      <c r="H133" s="94" t="s">
        <v>2</v>
      </c>
      <c r="I133" s="94"/>
      <c r="J133" s="94"/>
      <c r="K133" s="94"/>
      <c r="R133" s="12"/>
      <c r="S133" s="94" t="s">
        <v>2</v>
      </c>
      <c r="T133" s="94"/>
      <c r="U133" s="94"/>
      <c r="V133" s="94"/>
    </row>
    <row r="134" spans="1:22" ht="21" customHeight="1" x14ac:dyDescent="0.25">
      <c r="G134" s="12"/>
      <c r="H134" s="94" t="s">
        <v>3</v>
      </c>
      <c r="I134" s="94"/>
      <c r="J134" s="94"/>
      <c r="K134" s="94"/>
      <c r="R134" s="12"/>
      <c r="S134" s="94" t="s">
        <v>3</v>
      </c>
      <c r="T134" s="94"/>
      <c r="U134" s="94"/>
      <c r="V134" s="94"/>
    </row>
    <row r="135" spans="1:22" x14ac:dyDescent="0.25">
      <c r="H135" s="95" t="s">
        <v>36</v>
      </c>
      <c r="I135" s="95"/>
      <c r="J135" s="95"/>
      <c r="K135" s="95"/>
      <c r="S135" s="95" t="s">
        <v>36</v>
      </c>
      <c r="T135" s="95"/>
      <c r="U135" s="95"/>
      <c r="V135" s="95"/>
    </row>
    <row r="136" spans="1:22" ht="4.5" customHeight="1" x14ac:dyDescent="0.25"/>
    <row r="137" spans="1:22" x14ac:dyDescent="0.25">
      <c r="C137" s="201" t="s">
        <v>362</v>
      </c>
      <c r="D137" s="201"/>
      <c r="E137" s="201"/>
      <c r="F137" s="201"/>
      <c r="G137" s="201"/>
      <c r="H137" s="201"/>
      <c r="I137" s="201"/>
      <c r="N137" s="201" t="s">
        <v>481</v>
      </c>
      <c r="O137" s="201"/>
      <c r="P137" s="201"/>
      <c r="Q137" s="201"/>
      <c r="R137" s="201"/>
      <c r="S137" s="201"/>
      <c r="T137" s="201"/>
    </row>
    <row r="138" spans="1:22" ht="5.25" customHeight="1" x14ac:dyDescent="0.25"/>
    <row r="139" spans="1:22" x14ac:dyDescent="0.25">
      <c r="A139" s="200" t="s">
        <v>16</v>
      </c>
      <c r="B139" s="200"/>
      <c r="C139" s="200"/>
      <c r="D139" s="200"/>
      <c r="E139" s="201" t="s">
        <v>171</v>
      </c>
      <c r="F139" s="201"/>
      <c r="G139" s="201"/>
      <c r="H139" s="201"/>
      <c r="I139" s="201"/>
      <c r="J139" s="201"/>
      <c r="K139" s="201"/>
      <c r="L139" s="200" t="s">
        <v>16</v>
      </c>
      <c r="M139" s="200"/>
      <c r="N139" s="200"/>
      <c r="O139" s="200"/>
      <c r="P139" s="201" t="s">
        <v>171</v>
      </c>
      <c r="Q139" s="201"/>
      <c r="R139" s="201"/>
      <c r="S139" s="201"/>
      <c r="T139" s="201"/>
      <c r="U139" s="201"/>
      <c r="V139" s="201"/>
    </row>
    <row r="140" spans="1:22" ht="28.5" customHeight="1" x14ac:dyDescent="0.25">
      <c r="A140" s="122" t="s">
        <v>17</v>
      </c>
      <c r="B140" s="122"/>
      <c r="C140" s="122"/>
      <c r="D140" s="122"/>
      <c r="E140" s="202" t="s">
        <v>480</v>
      </c>
      <c r="F140" s="202"/>
      <c r="G140" s="202"/>
      <c r="H140" s="202"/>
      <c r="I140" s="202"/>
      <c r="J140" s="202"/>
      <c r="K140" s="202"/>
      <c r="L140" s="122" t="s">
        <v>17</v>
      </c>
      <c r="M140" s="122"/>
      <c r="N140" s="122"/>
      <c r="O140" s="122"/>
      <c r="P140" s="202" t="s">
        <v>480</v>
      </c>
      <c r="Q140" s="202"/>
      <c r="R140" s="202"/>
      <c r="S140" s="202"/>
      <c r="T140" s="202"/>
      <c r="U140" s="202"/>
      <c r="V140" s="202"/>
    </row>
    <row r="141" spans="1:22" x14ac:dyDescent="0.25">
      <c r="A141" s="200" t="s">
        <v>18</v>
      </c>
      <c r="B141" s="200"/>
      <c r="C141" s="200"/>
      <c r="D141" s="200"/>
      <c r="E141" s="125">
        <v>311</v>
      </c>
      <c r="F141" s="125"/>
      <c r="G141" s="125"/>
      <c r="H141" s="125"/>
      <c r="I141" s="125"/>
      <c r="J141" s="125"/>
      <c r="K141" s="125"/>
      <c r="L141" s="200" t="s">
        <v>18</v>
      </c>
      <c r="M141" s="200"/>
      <c r="N141" s="200"/>
      <c r="O141" s="200"/>
      <c r="P141" s="125">
        <v>311</v>
      </c>
      <c r="Q141" s="125"/>
      <c r="R141" s="125"/>
      <c r="S141" s="125"/>
      <c r="T141" s="125"/>
      <c r="U141" s="125"/>
      <c r="V141" s="125"/>
    </row>
    <row r="142" spans="1:22" x14ac:dyDescent="0.25">
      <c r="A142" s="200" t="s">
        <v>24</v>
      </c>
      <c r="B142" s="200"/>
      <c r="C142" s="200"/>
      <c r="D142" s="200"/>
      <c r="E142" s="125">
        <v>150</v>
      </c>
      <c r="F142" s="125"/>
      <c r="G142" s="125"/>
      <c r="H142" s="125"/>
      <c r="I142" s="125"/>
      <c r="J142" s="125"/>
      <c r="K142" s="125"/>
      <c r="L142" s="200" t="s">
        <v>24</v>
      </c>
      <c r="M142" s="200"/>
      <c r="N142" s="200"/>
      <c r="O142" s="200"/>
      <c r="P142" s="125">
        <v>180</v>
      </c>
      <c r="Q142" s="125"/>
      <c r="R142" s="125"/>
      <c r="S142" s="125"/>
      <c r="T142" s="125"/>
      <c r="U142" s="125"/>
      <c r="V142" s="125"/>
    </row>
    <row r="143" spans="1:22" x14ac:dyDescent="0.25">
      <c r="A143" s="207" t="s">
        <v>19</v>
      </c>
      <c r="B143" s="207"/>
      <c r="C143" s="207"/>
      <c r="D143" s="207"/>
      <c r="E143" s="207"/>
      <c r="F143" s="208" t="s">
        <v>20</v>
      </c>
      <c r="G143" s="208"/>
      <c r="H143" s="208"/>
      <c r="I143" s="208"/>
      <c r="J143" s="208"/>
      <c r="K143" s="208"/>
      <c r="L143" s="207" t="s">
        <v>19</v>
      </c>
      <c r="M143" s="207"/>
      <c r="N143" s="207"/>
      <c r="O143" s="207"/>
      <c r="P143" s="207"/>
      <c r="Q143" s="208" t="s">
        <v>20</v>
      </c>
      <c r="R143" s="208"/>
      <c r="S143" s="208"/>
      <c r="T143" s="208"/>
      <c r="U143" s="208"/>
      <c r="V143" s="208"/>
    </row>
    <row r="144" spans="1:22" x14ac:dyDescent="0.25">
      <c r="A144" s="207"/>
      <c r="B144" s="207"/>
      <c r="C144" s="207"/>
      <c r="D144" s="207"/>
      <c r="E144" s="207"/>
      <c r="F144" s="208" t="s">
        <v>21</v>
      </c>
      <c r="G144" s="208"/>
      <c r="H144" s="208"/>
      <c r="I144" s="208" t="s">
        <v>22</v>
      </c>
      <c r="J144" s="208"/>
      <c r="K144" s="208"/>
      <c r="L144" s="207"/>
      <c r="M144" s="207"/>
      <c r="N144" s="207"/>
      <c r="O144" s="207"/>
      <c r="P144" s="207"/>
      <c r="Q144" s="208" t="s">
        <v>21</v>
      </c>
      <c r="R144" s="208"/>
      <c r="S144" s="208"/>
      <c r="T144" s="208" t="s">
        <v>22</v>
      </c>
      <c r="U144" s="208"/>
      <c r="V144" s="208"/>
    </row>
    <row r="145" spans="1:22" x14ac:dyDescent="0.25">
      <c r="A145" s="205" t="s">
        <v>172</v>
      </c>
      <c r="B145" s="205"/>
      <c r="C145" s="205"/>
      <c r="D145" s="205"/>
      <c r="E145" s="205"/>
      <c r="F145" s="111">
        <v>197</v>
      </c>
      <c r="G145" s="113"/>
      <c r="H145" s="112"/>
      <c r="I145" s="111">
        <v>157.5</v>
      </c>
      <c r="J145" s="113"/>
      <c r="K145" s="112"/>
      <c r="L145" s="205" t="s">
        <v>172</v>
      </c>
      <c r="M145" s="205"/>
      <c r="N145" s="205"/>
      <c r="O145" s="205"/>
      <c r="P145" s="205"/>
      <c r="Q145" s="111">
        <f>F145*180/150</f>
        <v>236.4</v>
      </c>
      <c r="R145" s="113"/>
      <c r="S145" s="112"/>
      <c r="T145" s="111">
        <f>I145*180/150</f>
        <v>189</v>
      </c>
      <c r="U145" s="113"/>
      <c r="V145" s="112"/>
    </row>
    <row r="146" spans="1:22" x14ac:dyDescent="0.25">
      <c r="A146" s="205" t="s">
        <v>173</v>
      </c>
      <c r="B146" s="205"/>
      <c r="C146" s="205"/>
      <c r="D146" s="205"/>
      <c r="E146" s="205"/>
      <c r="F146" s="111">
        <v>192.875</v>
      </c>
      <c r="G146" s="113"/>
      <c r="H146" s="112"/>
      <c r="I146" s="111">
        <v>135</v>
      </c>
      <c r="J146" s="113"/>
      <c r="K146" s="112"/>
      <c r="L146" s="205" t="s">
        <v>173</v>
      </c>
      <c r="M146" s="205"/>
      <c r="N146" s="205"/>
      <c r="O146" s="205"/>
      <c r="P146" s="205"/>
      <c r="Q146" s="111">
        <f t="shared" ref="Q146:Q152" si="36">F146*180/150</f>
        <v>231.45</v>
      </c>
      <c r="R146" s="113"/>
      <c r="S146" s="112"/>
      <c r="T146" s="111">
        <f t="shared" ref="T146:T153" si="37">I146*180/150</f>
        <v>162</v>
      </c>
      <c r="U146" s="113"/>
      <c r="V146" s="112"/>
    </row>
    <row r="147" spans="1:22" x14ac:dyDescent="0.25">
      <c r="A147" s="205" t="s">
        <v>55</v>
      </c>
      <c r="B147" s="205"/>
      <c r="C147" s="205"/>
      <c r="D147" s="205"/>
      <c r="E147" s="205"/>
      <c r="F147" s="111">
        <v>6</v>
      </c>
      <c r="G147" s="113"/>
      <c r="H147" s="112"/>
      <c r="I147" s="111">
        <v>6</v>
      </c>
      <c r="J147" s="113"/>
      <c r="K147" s="112"/>
      <c r="L147" s="205" t="s">
        <v>55</v>
      </c>
      <c r="M147" s="205"/>
      <c r="N147" s="205"/>
      <c r="O147" s="205"/>
      <c r="P147" s="205"/>
      <c r="Q147" s="111">
        <f t="shared" si="36"/>
        <v>7.2</v>
      </c>
      <c r="R147" s="113"/>
      <c r="S147" s="112"/>
      <c r="T147" s="111">
        <f t="shared" si="37"/>
        <v>7.2</v>
      </c>
      <c r="U147" s="113"/>
      <c r="V147" s="112"/>
    </row>
    <row r="148" spans="1:22" x14ac:dyDescent="0.25">
      <c r="A148" s="205" t="s">
        <v>68</v>
      </c>
      <c r="B148" s="205"/>
      <c r="C148" s="205"/>
      <c r="D148" s="205"/>
      <c r="E148" s="205"/>
      <c r="F148" s="111">
        <f>I148*100/80</f>
        <v>7.5</v>
      </c>
      <c r="G148" s="113"/>
      <c r="H148" s="112"/>
      <c r="I148" s="111">
        <v>6</v>
      </c>
      <c r="J148" s="113"/>
      <c r="K148" s="112"/>
      <c r="L148" s="205" t="s">
        <v>68</v>
      </c>
      <c r="M148" s="205"/>
      <c r="N148" s="205"/>
      <c r="O148" s="205"/>
      <c r="P148" s="205"/>
      <c r="Q148" s="111">
        <f t="shared" si="36"/>
        <v>9</v>
      </c>
      <c r="R148" s="113"/>
      <c r="S148" s="112"/>
      <c r="T148" s="111">
        <f t="shared" si="37"/>
        <v>7.2</v>
      </c>
      <c r="U148" s="113"/>
      <c r="V148" s="112"/>
    </row>
    <row r="149" spans="1:22" x14ac:dyDescent="0.25">
      <c r="A149" s="205" t="s">
        <v>69</v>
      </c>
      <c r="B149" s="205"/>
      <c r="C149" s="205"/>
      <c r="D149" s="205"/>
      <c r="E149" s="205"/>
      <c r="F149" s="111">
        <v>14.25</v>
      </c>
      <c r="G149" s="113"/>
      <c r="H149" s="112"/>
      <c r="I149" s="111">
        <v>12</v>
      </c>
      <c r="J149" s="113"/>
      <c r="K149" s="112"/>
      <c r="L149" s="205" t="s">
        <v>69</v>
      </c>
      <c r="M149" s="205"/>
      <c r="N149" s="205"/>
      <c r="O149" s="205"/>
      <c r="P149" s="205"/>
      <c r="Q149" s="111">
        <f t="shared" si="36"/>
        <v>17.100000000000001</v>
      </c>
      <c r="R149" s="113"/>
      <c r="S149" s="112"/>
      <c r="T149" s="111">
        <f t="shared" si="37"/>
        <v>14.4</v>
      </c>
      <c r="U149" s="113"/>
      <c r="V149" s="112"/>
    </row>
    <row r="150" spans="1:22" x14ac:dyDescent="0.25">
      <c r="A150" s="205" t="s">
        <v>71</v>
      </c>
      <c r="B150" s="205"/>
      <c r="C150" s="205"/>
      <c r="D150" s="205"/>
      <c r="E150" s="205"/>
      <c r="F150" s="111">
        <v>4.75</v>
      </c>
      <c r="G150" s="113"/>
      <c r="H150" s="112"/>
      <c r="I150" s="111">
        <v>4.75</v>
      </c>
      <c r="J150" s="113"/>
      <c r="K150" s="112"/>
      <c r="L150" s="205" t="s">
        <v>71</v>
      </c>
      <c r="M150" s="205"/>
      <c r="N150" s="205"/>
      <c r="O150" s="205"/>
      <c r="P150" s="205"/>
      <c r="Q150" s="111">
        <f t="shared" si="36"/>
        <v>5.7</v>
      </c>
      <c r="R150" s="113"/>
      <c r="S150" s="112"/>
      <c r="T150" s="111">
        <f t="shared" si="37"/>
        <v>5.7</v>
      </c>
      <c r="U150" s="113"/>
      <c r="V150" s="112"/>
    </row>
    <row r="151" spans="1:22" x14ac:dyDescent="0.25">
      <c r="A151" s="247" t="s">
        <v>117</v>
      </c>
      <c r="B151" s="248"/>
      <c r="C151" s="248"/>
      <c r="D151" s="248"/>
      <c r="E151" s="249"/>
      <c r="F151" s="208">
        <v>1.75</v>
      </c>
      <c r="G151" s="208"/>
      <c r="H151" s="208"/>
      <c r="I151" s="208">
        <v>1.75</v>
      </c>
      <c r="J151" s="208"/>
      <c r="K151" s="208"/>
      <c r="L151" s="247" t="s">
        <v>117</v>
      </c>
      <c r="M151" s="248"/>
      <c r="N151" s="248"/>
      <c r="O151" s="248"/>
      <c r="P151" s="249"/>
      <c r="Q151" s="111">
        <f t="shared" si="36"/>
        <v>2.1</v>
      </c>
      <c r="R151" s="113"/>
      <c r="S151" s="112"/>
      <c r="T151" s="111">
        <f t="shared" si="37"/>
        <v>2.1</v>
      </c>
      <c r="U151" s="113"/>
      <c r="V151" s="112"/>
    </row>
    <row r="152" spans="1:22" x14ac:dyDescent="0.25">
      <c r="A152" s="205" t="s">
        <v>42</v>
      </c>
      <c r="B152" s="205"/>
      <c r="C152" s="205"/>
      <c r="D152" s="205"/>
      <c r="E152" s="205"/>
      <c r="F152" s="208">
        <v>1.5</v>
      </c>
      <c r="G152" s="208"/>
      <c r="H152" s="208"/>
      <c r="I152" s="208">
        <v>1.5</v>
      </c>
      <c r="J152" s="208"/>
      <c r="K152" s="208"/>
      <c r="L152" s="205" t="s">
        <v>42</v>
      </c>
      <c r="M152" s="205"/>
      <c r="N152" s="205"/>
      <c r="O152" s="205"/>
      <c r="P152" s="205"/>
      <c r="Q152" s="111">
        <f t="shared" si="36"/>
        <v>1.8</v>
      </c>
      <c r="R152" s="113"/>
      <c r="S152" s="112"/>
      <c r="T152" s="111">
        <f t="shared" si="37"/>
        <v>1.8</v>
      </c>
      <c r="U152" s="113"/>
      <c r="V152" s="112"/>
    </row>
    <row r="153" spans="1:22" x14ac:dyDescent="0.25">
      <c r="A153" s="205" t="s">
        <v>25</v>
      </c>
      <c r="B153" s="205"/>
      <c r="C153" s="205"/>
      <c r="D153" s="205"/>
      <c r="E153" s="205"/>
      <c r="F153" s="208"/>
      <c r="G153" s="208"/>
      <c r="H153" s="208"/>
      <c r="I153" s="208">
        <v>150</v>
      </c>
      <c r="J153" s="208"/>
      <c r="K153" s="208"/>
      <c r="L153" s="205" t="s">
        <v>25</v>
      </c>
      <c r="M153" s="205"/>
      <c r="N153" s="205"/>
      <c r="O153" s="205"/>
      <c r="P153" s="205"/>
      <c r="Q153" s="111"/>
      <c r="R153" s="113"/>
      <c r="S153" s="112"/>
      <c r="T153" s="111">
        <f t="shared" si="37"/>
        <v>180</v>
      </c>
      <c r="U153" s="113"/>
      <c r="V153" s="112"/>
    </row>
    <row r="154" spans="1:22" ht="15" hidden="1" customHeight="1" x14ac:dyDescent="0.25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111">
        <f t="shared" ref="Q154:Q155" si="38">F154*150/120</f>
        <v>0</v>
      </c>
      <c r="R154" s="113"/>
      <c r="S154" s="112"/>
      <c r="T154" s="111">
        <f t="shared" ref="T154:T155" si="39">I154*150/120</f>
        <v>0</v>
      </c>
      <c r="U154" s="113"/>
      <c r="V154" s="112"/>
    </row>
    <row r="155" spans="1:22" ht="15" hidden="1" customHeight="1" x14ac:dyDescent="0.25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111">
        <f t="shared" si="38"/>
        <v>0</v>
      </c>
      <c r="R155" s="113"/>
      <c r="S155" s="112"/>
      <c r="T155" s="111">
        <f t="shared" si="39"/>
        <v>0</v>
      </c>
      <c r="U155" s="113"/>
      <c r="V155" s="112"/>
    </row>
    <row r="156" spans="1:22" x14ac:dyDescent="0.25">
      <c r="A156" s="208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</row>
    <row r="157" spans="1:22" x14ac:dyDescent="0.25">
      <c r="A157" s="215" t="s">
        <v>31</v>
      </c>
      <c r="B157" s="215"/>
      <c r="C157" s="215"/>
      <c r="D157" s="215"/>
      <c r="E157" s="215"/>
      <c r="F157" s="215"/>
      <c r="G157" s="215"/>
      <c r="H157" s="215"/>
      <c r="I157" s="123"/>
      <c r="J157" s="123"/>
      <c r="K157" s="123"/>
      <c r="L157" s="215" t="s">
        <v>31</v>
      </c>
      <c r="M157" s="215"/>
      <c r="N157" s="215"/>
      <c r="O157" s="215"/>
      <c r="P157" s="215"/>
      <c r="Q157" s="215"/>
      <c r="R157" s="215"/>
      <c r="S157" s="215"/>
      <c r="T157" s="123"/>
      <c r="U157" s="123"/>
      <c r="V157" s="123"/>
    </row>
    <row r="158" spans="1:22" ht="15" customHeight="1" x14ac:dyDescent="0.25">
      <c r="A158" s="208" t="s">
        <v>26</v>
      </c>
      <c r="B158" s="208"/>
      <c r="C158" s="208"/>
      <c r="D158" s="208"/>
      <c r="E158" s="208"/>
      <c r="F158" s="208"/>
      <c r="G158" s="216" t="s">
        <v>30</v>
      </c>
      <c r="H158" s="216"/>
      <c r="I158" s="217" t="s">
        <v>9</v>
      </c>
      <c r="J158" s="218"/>
      <c r="K158" s="219"/>
      <c r="L158" s="208" t="s">
        <v>26</v>
      </c>
      <c r="M158" s="208"/>
      <c r="N158" s="208"/>
      <c r="O158" s="208"/>
      <c r="P158" s="208"/>
      <c r="Q158" s="208"/>
      <c r="R158" s="216" t="s">
        <v>30</v>
      </c>
      <c r="S158" s="216"/>
      <c r="T158" s="217" t="s">
        <v>9</v>
      </c>
      <c r="U158" s="218"/>
      <c r="V158" s="219"/>
    </row>
    <row r="159" spans="1:22" x14ac:dyDescent="0.25">
      <c r="A159" s="208" t="s">
        <v>27</v>
      </c>
      <c r="B159" s="208"/>
      <c r="C159" s="208" t="s">
        <v>28</v>
      </c>
      <c r="D159" s="208"/>
      <c r="E159" s="208" t="s">
        <v>29</v>
      </c>
      <c r="F159" s="208"/>
      <c r="G159" s="216"/>
      <c r="H159" s="216"/>
      <c r="I159" s="220"/>
      <c r="J159" s="221"/>
      <c r="K159" s="222"/>
      <c r="L159" s="208" t="s">
        <v>27</v>
      </c>
      <c r="M159" s="208"/>
      <c r="N159" s="208" t="s">
        <v>28</v>
      </c>
      <c r="O159" s="208"/>
      <c r="P159" s="208" t="s">
        <v>29</v>
      </c>
      <c r="Q159" s="208"/>
      <c r="R159" s="216"/>
      <c r="S159" s="216"/>
      <c r="T159" s="220"/>
      <c r="U159" s="221"/>
      <c r="V159" s="222"/>
    </row>
    <row r="160" spans="1:22" x14ac:dyDescent="0.25">
      <c r="A160" s="213">
        <v>3.875</v>
      </c>
      <c r="B160" s="213"/>
      <c r="C160" s="213">
        <v>5</v>
      </c>
      <c r="D160" s="213"/>
      <c r="E160" s="213">
        <v>10.5</v>
      </c>
      <c r="F160" s="213"/>
      <c r="G160" s="213">
        <v>80.5</v>
      </c>
      <c r="H160" s="213"/>
      <c r="I160" s="213">
        <v>26.5</v>
      </c>
      <c r="J160" s="111"/>
      <c r="K160" s="13"/>
      <c r="L160" s="213">
        <f>A160*180/150</f>
        <v>4.6500000000000004</v>
      </c>
      <c r="M160" s="213"/>
      <c r="N160" s="213">
        <f t="shared" ref="N160" si="40">C160*180/150</f>
        <v>6</v>
      </c>
      <c r="O160" s="213"/>
      <c r="P160" s="213">
        <f t="shared" ref="P160" si="41">E160*180/150</f>
        <v>12.6</v>
      </c>
      <c r="Q160" s="213"/>
      <c r="R160" s="213">
        <f t="shared" ref="R160" si="42">G160*180/150</f>
        <v>96.6</v>
      </c>
      <c r="S160" s="213"/>
      <c r="T160" s="213">
        <f t="shared" ref="T160" si="43">I160*180/150</f>
        <v>31.8</v>
      </c>
      <c r="U160" s="111"/>
      <c r="V160" s="13"/>
    </row>
    <row r="161" spans="1:33" x14ac:dyDescent="0.25">
      <c r="A161" s="123" t="s">
        <v>32</v>
      </c>
      <c r="B161" s="123"/>
      <c r="C161" s="123"/>
      <c r="D161" s="123"/>
      <c r="E161" s="123"/>
      <c r="F161" s="123"/>
      <c r="G161" s="123"/>
      <c r="H161" s="123"/>
      <c r="I161" s="124"/>
      <c r="J161" s="124"/>
      <c r="K161" s="124"/>
      <c r="L161" s="123" t="s">
        <v>32</v>
      </c>
      <c r="M161" s="123"/>
      <c r="N161" s="123"/>
      <c r="O161" s="123"/>
      <c r="P161" s="123"/>
      <c r="Q161" s="123"/>
      <c r="R161" s="123"/>
      <c r="S161" s="123"/>
      <c r="T161" s="124"/>
      <c r="U161" s="124"/>
      <c r="V161" s="124"/>
    </row>
    <row r="162" spans="1:33" ht="117" customHeight="1" x14ac:dyDescent="0.25">
      <c r="A162" s="303" t="s">
        <v>174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303" t="s">
        <v>174</v>
      </c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</row>
    <row r="163" spans="1:33" x14ac:dyDescent="0.25">
      <c r="A163" s="125" t="s">
        <v>10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 t="s">
        <v>10</v>
      </c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</row>
    <row r="164" spans="1:33" ht="15.75" customHeight="1" x14ac:dyDescent="0.25">
      <c r="A164" s="121" t="s">
        <v>175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 t="s">
        <v>175</v>
      </c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</row>
    <row r="165" spans="1:33" x14ac:dyDescent="0.25">
      <c r="A165" s="125" t="s">
        <v>11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 t="s">
        <v>11</v>
      </c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</row>
    <row r="166" spans="1:33" ht="34.5" customHeight="1" x14ac:dyDescent="0.25">
      <c r="A166" s="121" t="s">
        <v>176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 t="s">
        <v>176</v>
      </c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</row>
    <row r="167" spans="1:33" x14ac:dyDescent="0.25">
      <c r="A167" s="224"/>
      <c r="B167" s="224"/>
      <c r="C167" s="224"/>
      <c r="D167" s="224"/>
      <c r="E167" s="23"/>
      <c r="F167" s="23"/>
      <c r="G167" s="23"/>
      <c r="H167" s="23"/>
      <c r="I167" s="23"/>
      <c r="J167" s="23"/>
      <c r="K167" s="23"/>
      <c r="L167" s="224"/>
      <c r="M167" s="224"/>
      <c r="N167" s="224"/>
      <c r="O167" s="224"/>
      <c r="P167" s="23"/>
      <c r="Q167" s="23"/>
      <c r="R167" s="23"/>
      <c r="S167" s="23"/>
      <c r="T167" s="23"/>
      <c r="U167" s="23"/>
      <c r="V167" s="23"/>
    </row>
    <row r="168" spans="1:33" ht="23.2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33" x14ac:dyDescent="0.25">
      <c r="A169" s="95"/>
      <c r="B169" s="95"/>
      <c r="C169" s="95"/>
      <c r="D169" s="26"/>
      <c r="E169" s="95"/>
      <c r="F169" s="95"/>
      <c r="G169" s="95"/>
      <c r="H169" s="26"/>
      <c r="I169" s="95"/>
      <c r="J169" s="95"/>
      <c r="K169" s="95"/>
      <c r="L169" s="95"/>
      <c r="M169" s="95"/>
      <c r="N169" s="95"/>
      <c r="O169" s="26"/>
      <c r="P169" s="95"/>
      <c r="Q169" s="95"/>
      <c r="R169" s="95"/>
      <c r="S169" s="26"/>
      <c r="T169" s="95"/>
      <c r="U169" s="95"/>
      <c r="V169" s="95"/>
    </row>
    <row r="170" spans="1:33" x14ac:dyDescent="0.25">
      <c r="A170" s="200"/>
      <c r="B170" s="200"/>
      <c r="C170" s="200"/>
      <c r="D170" s="200"/>
      <c r="L170" s="200"/>
      <c r="M170" s="200"/>
      <c r="N170" s="200"/>
      <c r="O170" s="200"/>
    </row>
    <row r="171" spans="1:33" x14ac:dyDescent="0.25">
      <c r="A171" s="125" t="s">
        <v>391</v>
      </c>
      <c r="B171" s="125"/>
      <c r="C171" s="125"/>
      <c r="D171" s="125"/>
      <c r="E171" s="125"/>
      <c r="F171" s="125"/>
      <c r="G171" s="14"/>
      <c r="H171" s="14"/>
      <c r="I171" s="15"/>
      <c r="J171" s="125" t="s">
        <v>38</v>
      </c>
      <c r="K171" s="125"/>
      <c r="L171" s="125" t="s">
        <v>391</v>
      </c>
      <c r="M171" s="125"/>
      <c r="N171" s="125"/>
      <c r="O171" s="125"/>
      <c r="P171" s="125"/>
      <c r="Q171" s="125"/>
      <c r="R171" s="14"/>
      <c r="S171" s="14"/>
      <c r="T171" s="15"/>
      <c r="U171" s="125" t="s">
        <v>38</v>
      </c>
      <c r="V171" s="125"/>
    </row>
    <row r="172" spans="1:33" ht="12.75" customHeight="1" x14ac:dyDescent="0.25">
      <c r="A172" s="6"/>
      <c r="G172" s="11"/>
      <c r="H172" s="103"/>
      <c r="I172" s="103"/>
      <c r="J172" s="103" t="s">
        <v>0</v>
      </c>
      <c r="K172" s="103"/>
      <c r="R172" s="11"/>
      <c r="S172" s="103"/>
      <c r="T172" s="103"/>
      <c r="U172" s="103" t="s">
        <v>0</v>
      </c>
      <c r="V172" s="103"/>
      <c r="W172" s="9"/>
      <c r="X172" s="9"/>
      <c r="Y172" s="9"/>
      <c r="Z172" s="9"/>
      <c r="AA172" s="9"/>
      <c r="AB172" s="9"/>
      <c r="AC172" s="11"/>
      <c r="AD172" s="103"/>
      <c r="AE172" s="103"/>
      <c r="AF172" s="103" t="s">
        <v>0</v>
      </c>
      <c r="AG172" s="103"/>
    </row>
    <row r="173" spans="1:33" ht="12.75" customHeight="1" x14ac:dyDescent="0.25">
      <c r="H173" s="103"/>
      <c r="I173" s="103"/>
      <c r="J173" s="103" t="s">
        <v>632</v>
      </c>
      <c r="K173" s="103"/>
      <c r="S173" s="103"/>
      <c r="T173" s="103"/>
      <c r="U173" s="103" t="s">
        <v>632</v>
      </c>
      <c r="V173" s="103"/>
      <c r="W173" s="9"/>
      <c r="X173" s="9"/>
      <c r="Y173" s="9"/>
      <c r="Z173" s="9"/>
      <c r="AA173" s="9"/>
      <c r="AB173" s="9"/>
      <c r="AC173" s="9"/>
      <c r="AD173" s="103"/>
      <c r="AE173" s="103"/>
      <c r="AF173" s="103" t="s">
        <v>632</v>
      </c>
      <c r="AG173" s="103"/>
    </row>
    <row r="174" spans="1:33" ht="17.25" customHeight="1" x14ac:dyDescent="0.25">
      <c r="G174" s="12"/>
      <c r="H174" s="104" t="s">
        <v>633</v>
      </c>
      <c r="I174" s="104"/>
      <c r="J174" s="104"/>
      <c r="K174" s="104"/>
      <c r="R174" s="12"/>
      <c r="S174" s="104" t="s">
        <v>633</v>
      </c>
      <c r="T174" s="104"/>
      <c r="U174" s="104"/>
      <c r="V174" s="104"/>
      <c r="W174" s="9"/>
      <c r="X174" s="9"/>
      <c r="Y174" s="9"/>
      <c r="Z174" s="9"/>
      <c r="AA174" s="9"/>
      <c r="AB174" s="9"/>
      <c r="AC174" s="12"/>
      <c r="AD174" s="104" t="s">
        <v>633</v>
      </c>
      <c r="AE174" s="104"/>
      <c r="AF174" s="104"/>
      <c r="AG174" s="104"/>
    </row>
    <row r="175" spans="1:33" ht="21.75" customHeight="1" x14ac:dyDescent="0.25">
      <c r="G175" s="12"/>
      <c r="H175" s="94" t="s">
        <v>1</v>
      </c>
      <c r="I175" s="94"/>
      <c r="J175" s="94"/>
      <c r="K175" s="94"/>
      <c r="R175" s="12"/>
      <c r="S175" s="94" t="s">
        <v>1</v>
      </c>
      <c r="T175" s="94"/>
      <c r="U175" s="94"/>
      <c r="V175" s="94"/>
      <c r="W175" s="9"/>
      <c r="X175" s="9"/>
      <c r="Y175" s="9"/>
      <c r="Z175" s="9"/>
      <c r="AA175" s="9"/>
      <c r="AB175" s="9"/>
      <c r="AC175" s="12"/>
      <c r="AD175" s="94" t="s">
        <v>1</v>
      </c>
      <c r="AE175" s="94"/>
      <c r="AF175" s="94"/>
      <c r="AG175" s="94"/>
    </row>
    <row r="176" spans="1:33" ht="19.5" customHeight="1" x14ac:dyDescent="0.25">
      <c r="G176" s="12"/>
      <c r="H176" s="94" t="s">
        <v>2</v>
      </c>
      <c r="I176" s="94"/>
      <c r="J176" s="94"/>
      <c r="K176" s="94"/>
      <c r="R176" s="12"/>
      <c r="S176" s="94" t="s">
        <v>2</v>
      </c>
      <c r="T176" s="94"/>
      <c r="U176" s="94"/>
      <c r="V176" s="94"/>
      <c r="W176" s="9"/>
      <c r="X176" s="9"/>
      <c r="Y176" s="9"/>
      <c r="Z176" s="9"/>
      <c r="AA176" s="9"/>
      <c r="AB176" s="9"/>
      <c r="AC176" s="12"/>
      <c r="AD176" s="94" t="s">
        <v>2</v>
      </c>
      <c r="AE176" s="94"/>
      <c r="AF176" s="94"/>
      <c r="AG176" s="94"/>
    </row>
    <row r="177" spans="1:33" ht="21" customHeight="1" x14ac:dyDescent="0.25">
      <c r="G177" s="12"/>
      <c r="H177" s="94" t="s">
        <v>3</v>
      </c>
      <c r="I177" s="94"/>
      <c r="J177" s="94"/>
      <c r="K177" s="94"/>
      <c r="R177" s="12"/>
      <c r="S177" s="94" t="s">
        <v>3</v>
      </c>
      <c r="T177" s="94"/>
      <c r="U177" s="94"/>
      <c r="V177" s="94"/>
      <c r="W177" s="9"/>
      <c r="X177" s="9"/>
      <c r="Y177" s="9"/>
      <c r="Z177" s="9"/>
      <c r="AA177" s="9"/>
      <c r="AB177" s="9"/>
      <c r="AC177" s="12"/>
      <c r="AD177" s="94" t="s">
        <v>3</v>
      </c>
      <c r="AE177" s="94"/>
      <c r="AF177" s="94"/>
      <c r="AG177" s="94"/>
    </row>
    <row r="178" spans="1:33" x14ac:dyDescent="0.25">
      <c r="H178" s="95" t="s">
        <v>36</v>
      </c>
      <c r="I178" s="95"/>
      <c r="J178" s="95"/>
      <c r="K178" s="95"/>
      <c r="S178" s="95" t="s">
        <v>36</v>
      </c>
      <c r="T178" s="95"/>
      <c r="U178" s="95"/>
      <c r="V178" s="95"/>
      <c r="W178" s="9"/>
      <c r="X178" s="9"/>
      <c r="Y178" s="9"/>
      <c r="Z178" s="9"/>
      <c r="AA178" s="9"/>
      <c r="AB178" s="9"/>
      <c r="AC178" s="9"/>
      <c r="AD178" s="95" t="s">
        <v>36</v>
      </c>
      <c r="AE178" s="95"/>
      <c r="AF178" s="95"/>
      <c r="AG178" s="95"/>
    </row>
    <row r="179" spans="1:33" ht="4.5" hidden="1" customHeight="1" x14ac:dyDescent="0.25"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x14ac:dyDescent="0.25">
      <c r="C180" s="201" t="s">
        <v>363</v>
      </c>
      <c r="D180" s="201"/>
      <c r="E180" s="201"/>
      <c r="F180" s="201"/>
      <c r="G180" s="201"/>
      <c r="H180" s="201"/>
      <c r="I180" s="201"/>
      <c r="N180" s="201" t="s">
        <v>483</v>
      </c>
      <c r="O180" s="201"/>
      <c r="P180" s="201"/>
      <c r="Q180" s="201"/>
      <c r="R180" s="201"/>
      <c r="S180" s="201"/>
      <c r="T180" s="201"/>
      <c r="W180" s="9"/>
      <c r="X180" s="9"/>
      <c r="Y180" s="201" t="s">
        <v>730</v>
      </c>
      <c r="Z180" s="201"/>
      <c r="AA180" s="201"/>
      <c r="AB180" s="201"/>
      <c r="AC180" s="201"/>
      <c r="AD180" s="201"/>
      <c r="AE180" s="201"/>
      <c r="AF180" s="9"/>
      <c r="AG180" s="9"/>
    </row>
    <row r="181" spans="1:33" ht="5.25" customHeight="1" x14ac:dyDescent="0.25"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1:33" x14ac:dyDescent="0.25">
      <c r="A182" s="200" t="s">
        <v>16</v>
      </c>
      <c r="B182" s="200"/>
      <c r="C182" s="200"/>
      <c r="D182" s="200"/>
      <c r="E182" s="201" t="s">
        <v>177</v>
      </c>
      <c r="F182" s="201"/>
      <c r="G182" s="201"/>
      <c r="H182" s="201"/>
      <c r="I182" s="201"/>
      <c r="J182" s="201"/>
      <c r="K182" s="201"/>
      <c r="L182" s="200" t="s">
        <v>16</v>
      </c>
      <c r="M182" s="200"/>
      <c r="N182" s="200"/>
      <c r="O182" s="200"/>
      <c r="P182" s="201" t="s">
        <v>177</v>
      </c>
      <c r="Q182" s="201"/>
      <c r="R182" s="201"/>
      <c r="S182" s="201"/>
      <c r="T182" s="201"/>
      <c r="U182" s="201"/>
      <c r="V182" s="201"/>
      <c r="W182" s="200" t="s">
        <v>16</v>
      </c>
      <c r="X182" s="200"/>
      <c r="Y182" s="200"/>
      <c r="Z182" s="200"/>
      <c r="AA182" s="201" t="s">
        <v>177</v>
      </c>
      <c r="AB182" s="201"/>
      <c r="AC182" s="201"/>
      <c r="AD182" s="201"/>
      <c r="AE182" s="201"/>
      <c r="AF182" s="201"/>
      <c r="AG182" s="201"/>
    </row>
    <row r="183" spans="1:33" ht="28.5" customHeight="1" x14ac:dyDescent="0.25">
      <c r="A183" s="122" t="s">
        <v>17</v>
      </c>
      <c r="B183" s="122"/>
      <c r="C183" s="122"/>
      <c r="D183" s="122"/>
      <c r="E183" s="202" t="s">
        <v>482</v>
      </c>
      <c r="F183" s="202"/>
      <c r="G183" s="202"/>
      <c r="H183" s="202"/>
      <c r="I183" s="202"/>
      <c r="J183" s="202"/>
      <c r="K183" s="202"/>
      <c r="L183" s="122" t="s">
        <v>17</v>
      </c>
      <c r="M183" s="122"/>
      <c r="N183" s="122"/>
      <c r="O183" s="122"/>
      <c r="P183" s="202" t="s">
        <v>186</v>
      </c>
      <c r="Q183" s="202"/>
      <c r="R183" s="202"/>
      <c r="S183" s="202"/>
      <c r="T183" s="202"/>
      <c r="U183" s="202"/>
      <c r="V183" s="202"/>
      <c r="W183" s="122" t="s">
        <v>17</v>
      </c>
      <c r="X183" s="122"/>
      <c r="Y183" s="122"/>
      <c r="Z183" s="122"/>
      <c r="AA183" s="202" t="s">
        <v>186</v>
      </c>
      <c r="AB183" s="202"/>
      <c r="AC183" s="202"/>
      <c r="AD183" s="202"/>
      <c r="AE183" s="202"/>
      <c r="AF183" s="202"/>
      <c r="AG183" s="202"/>
    </row>
    <row r="184" spans="1:33" x14ac:dyDescent="0.25">
      <c r="A184" s="200" t="s">
        <v>18</v>
      </c>
      <c r="B184" s="200"/>
      <c r="C184" s="200"/>
      <c r="D184" s="200"/>
      <c r="E184" s="125" t="s">
        <v>187</v>
      </c>
      <c r="F184" s="125"/>
      <c r="G184" s="125"/>
      <c r="H184" s="125"/>
      <c r="I184" s="125"/>
      <c r="J184" s="125"/>
      <c r="K184" s="125"/>
      <c r="L184" s="200" t="s">
        <v>18</v>
      </c>
      <c r="M184" s="200"/>
      <c r="N184" s="200"/>
      <c r="O184" s="200"/>
      <c r="P184" s="125" t="s">
        <v>187</v>
      </c>
      <c r="Q184" s="125"/>
      <c r="R184" s="125"/>
      <c r="S184" s="125"/>
      <c r="T184" s="125"/>
      <c r="U184" s="125"/>
      <c r="V184" s="125"/>
      <c r="W184" s="200" t="s">
        <v>18</v>
      </c>
      <c r="X184" s="200"/>
      <c r="Y184" s="200"/>
      <c r="Z184" s="200"/>
      <c r="AA184" s="125" t="s">
        <v>187</v>
      </c>
      <c r="AB184" s="125"/>
      <c r="AC184" s="125"/>
      <c r="AD184" s="125"/>
      <c r="AE184" s="125"/>
      <c r="AF184" s="125"/>
      <c r="AG184" s="125"/>
    </row>
    <row r="185" spans="1:33" x14ac:dyDescent="0.25">
      <c r="A185" s="200" t="s">
        <v>24</v>
      </c>
      <c r="B185" s="200"/>
      <c r="C185" s="200"/>
      <c r="D185" s="200"/>
      <c r="E185" s="125">
        <v>150</v>
      </c>
      <c r="F185" s="125"/>
      <c r="G185" s="125"/>
      <c r="H185" s="125"/>
      <c r="I185" s="125"/>
      <c r="J185" s="125"/>
      <c r="K185" s="125"/>
      <c r="L185" s="200" t="s">
        <v>24</v>
      </c>
      <c r="M185" s="200"/>
      <c r="N185" s="200"/>
      <c r="O185" s="200"/>
      <c r="P185" s="125">
        <v>180</v>
      </c>
      <c r="Q185" s="125"/>
      <c r="R185" s="125"/>
      <c r="S185" s="125"/>
      <c r="T185" s="125"/>
      <c r="U185" s="125"/>
      <c r="V185" s="125"/>
      <c r="W185" s="200" t="s">
        <v>24</v>
      </c>
      <c r="X185" s="200"/>
      <c r="Y185" s="200"/>
      <c r="Z185" s="200"/>
      <c r="AA185" s="125">
        <v>160</v>
      </c>
      <c r="AB185" s="125"/>
      <c r="AC185" s="125"/>
      <c r="AD185" s="125"/>
      <c r="AE185" s="125"/>
      <c r="AF185" s="125"/>
      <c r="AG185" s="125"/>
    </row>
    <row r="186" spans="1:33" x14ac:dyDescent="0.25">
      <c r="A186" s="207" t="s">
        <v>19</v>
      </c>
      <c r="B186" s="207"/>
      <c r="C186" s="207"/>
      <c r="D186" s="207"/>
      <c r="E186" s="207"/>
      <c r="F186" s="208" t="s">
        <v>20</v>
      </c>
      <c r="G186" s="208"/>
      <c r="H186" s="208"/>
      <c r="I186" s="208"/>
      <c r="J186" s="208"/>
      <c r="K186" s="208"/>
      <c r="L186" s="207" t="s">
        <v>19</v>
      </c>
      <c r="M186" s="207"/>
      <c r="N186" s="207"/>
      <c r="O186" s="207"/>
      <c r="P186" s="207"/>
      <c r="Q186" s="208" t="s">
        <v>20</v>
      </c>
      <c r="R186" s="208"/>
      <c r="S186" s="208"/>
      <c r="T186" s="208"/>
      <c r="U186" s="208"/>
      <c r="V186" s="208"/>
      <c r="W186" s="207" t="s">
        <v>19</v>
      </c>
      <c r="X186" s="207"/>
      <c r="Y186" s="207"/>
      <c r="Z186" s="207"/>
      <c r="AA186" s="207"/>
      <c r="AB186" s="208" t="s">
        <v>20</v>
      </c>
      <c r="AC186" s="208"/>
      <c r="AD186" s="208"/>
      <c r="AE186" s="208"/>
      <c r="AF186" s="208"/>
      <c r="AG186" s="208"/>
    </row>
    <row r="187" spans="1:33" x14ac:dyDescent="0.25">
      <c r="A187" s="207"/>
      <c r="B187" s="207"/>
      <c r="C187" s="207"/>
      <c r="D187" s="207"/>
      <c r="E187" s="207"/>
      <c r="F187" s="208" t="s">
        <v>21</v>
      </c>
      <c r="G187" s="208"/>
      <c r="H187" s="208"/>
      <c r="I187" s="208" t="s">
        <v>22</v>
      </c>
      <c r="J187" s="208"/>
      <c r="K187" s="208"/>
      <c r="L187" s="207"/>
      <c r="M187" s="207"/>
      <c r="N187" s="207"/>
      <c r="O187" s="207"/>
      <c r="P187" s="207"/>
      <c r="Q187" s="208" t="s">
        <v>21</v>
      </c>
      <c r="R187" s="208"/>
      <c r="S187" s="208"/>
      <c r="T187" s="208" t="s">
        <v>22</v>
      </c>
      <c r="U187" s="208"/>
      <c r="V187" s="208"/>
      <c r="W187" s="207"/>
      <c r="X187" s="207"/>
      <c r="Y187" s="207"/>
      <c r="Z187" s="207"/>
      <c r="AA187" s="207"/>
      <c r="AB187" s="208" t="s">
        <v>21</v>
      </c>
      <c r="AC187" s="208"/>
      <c r="AD187" s="208"/>
      <c r="AE187" s="208" t="s">
        <v>22</v>
      </c>
      <c r="AF187" s="208"/>
      <c r="AG187" s="208"/>
    </row>
    <row r="188" spans="1:33" x14ac:dyDescent="0.25">
      <c r="A188" s="230" t="s">
        <v>783</v>
      </c>
      <c r="B188" s="230"/>
      <c r="C188" s="230"/>
      <c r="D188" s="230"/>
      <c r="E188" s="230"/>
      <c r="F188" s="111">
        <f>I188*100/75</f>
        <v>76.13333333333334</v>
      </c>
      <c r="G188" s="113"/>
      <c r="H188" s="112"/>
      <c r="I188" s="111">
        <v>57.1</v>
      </c>
      <c r="J188" s="113"/>
      <c r="K188" s="112"/>
      <c r="L188" s="230" t="s">
        <v>783</v>
      </c>
      <c r="M188" s="230"/>
      <c r="N188" s="230"/>
      <c r="O188" s="230"/>
      <c r="P188" s="230"/>
      <c r="Q188" s="111">
        <f>F188*180/150</f>
        <v>91.360000000000014</v>
      </c>
      <c r="R188" s="113"/>
      <c r="S188" s="112"/>
      <c r="T188" s="111">
        <f>I188*180/150</f>
        <v>68.52</v>
      </c>
      <c r="U188" s="113"/>
      <c r="V188" s="112"/>
      <c r="W188" s="230" t="s">
        <v>164</v>
      </c>
      <c r="X188" s="230"/>
      <c r="Y188" s="230"/>
      <c r="Z188" s="230"/>
      <c r="AA188" s="230"/>
      <c r="AB188" s="111">
        <f>F188*160/150</f>
        <v>81.208888888888893</v>
      </c>
      <c r="AC188" s="113"/>
      <c r="AD188" s="112"/>
      <c r="AE188" s="111">
        <f>I188*160/150</f>
        <v>60.906666666666666</v>
      </c>
      <c r="AF188" s="113"/>
      <c r="AG188" s="112"/>
    </row>
    <row r="189" spans="1:33" x14ac:dyDescent="0.25">
      <c r="A189" s="230" t="s">
        <v>134</v>
      </c>
      <c r="B189" s="230"/>
      <c r="C189" s="230"/>
      <c r="D189" s="230"/>
      <c r="E189" s="230"/>
      <c r="F189" s="111">
        <v>26.6</v>
      </c>
      <c r="G189" s="113"/>
      <c r="H189" s="112"/>
      <c r="I189" s="111">
        <v>19.600000000000001</v>
      </c>
      <c r="J189" s="113"/>
      <c r="K189" s="112"/>
      <c r="L189" s="230" t="s">
        <v>134</v>
      </c>
      <c r="M189" s="230"/>
      <c r="N189" s="230"/>
      <c r="O189" s="230"/>
      <c r="P189" s="230"/>
      <c r="Q189" s="111">
        <f t="shared" ref="Q189:Q199" si="44">F189*180/150</f>
        <v>31.92</v>
      </c>
      <c r="R189" s="113"/>
      <c r="S189" s="112"/>
      <c r="T189" s="111">
        <f t="shared" ref="T189:T201" si="45">I189*180/150</f>
        <v>23.520000000000003</v>
      </c>
      <c r="U189" s="113"/>
      <c r="V189" s="112"/>
      <c r="W189" s="230" t="s">
        <v>180</v>
      </c>
      <c r="X189" s="230"/>
      <c r="Y189" s="230"/>
      <c r="Z189" s="230"/>
      <c r="AA189" s="230"/>
      <c r="AB189" s="111">
        <f t="shared" ref="AB189:AB199" si="46">F189*160/150</f>
        <v>28.373333333333335</v>
      </c>
      <c r="AC189" s="113"/>
      <c r="AD189" s="112"/>
      <c r="AE189" s="111">
        <f t="shared" ref="AE189:AE201" si="47">I189*160/150</f>
        <v>20.906666666666666</v>
      </c>
      <c r="AF189" s="113"/>
      <c r="AG189" s="112"/>
    </row>
    <row r="190" spans="1:33" x14ac:dyDescent="0.25">
      <c r="A190" s="230" t="s">
        <v>181</v>
      </c>
      <c r="B190" s="230"/>
      <c r="C190" s="230"/>
      <c r="D190" s="230"/>
      <c r="E190" s="230"/>
      <c r="F190" s="111">
        <v>16.399999999999999</v>
      </c>
      <c r="G190" s="113"/>
      <c r="H190" s="112"/>
      <c r="I190" s="111">
        <v>7</v>
      </c>
      <c r="J190" s="113"/>
      <c r="K190" s="112"/>
      <c r="L190" s="230" t="s">
        <v>181</v>
      </c>
      <c r="M190" s="230"/>
      <c r="N190" s="230"/>
      <c r="O190" s="230"/>
      <c r="P190" s="230"/>
      <c r="Q190" s="111">
        <f t="shared" si="44"/>
        <v>19.679999999999996</v>
      </c>
      <c r="R190" s="113"/>
      <c r="S190" s="112"/>
      <c r="T190" s="111">
        <f t="shared" si="45"/>
        <v>8.4</v>
      </c>
      <c r="U190" s="113"/>
      <c r="V190" s="112"/>
      <c r="W190" s="230" t="s">
        <v>181</v>
      </c>
      <c r="X190" s="230"/>
      <c r="Y190" s="230"/>
      <c r="Z190" s="230"/>
      <c r="AA190" s="230"/>
      <c r="AB190" s="111">
        <f t="shared" si="46"/>
        <v>17.493333333333332</v>
      </c>
      <c r="AC190" s="113"/>
      <c r="AD190" s="112"/>
      <c r="AE190" s="111">
        <f t="shared" si="47"/>
        <v>7.4666666666666668</v>
      </c>
      <c r="AF190" s="113"/>
      <c r="AG190" s="112"/>
    </row>
    <row r="191" spans="1:33" x14ac:dyDescent="0.25">
      <c r="A191" s="230" t="s">
        <v>182</v>
      </c>
      <c r="B191" s="230"/>
      <c r="C191" s="230"/>
      <c r="D191" s="230"/>
      <c r="E191" s="230"/>
      <c r="F191" s="111">
        <v>48.5</v>
      </c>
      <c r="G191" s="113"/>
      <c r="H191" s="112"/>
      <c r="I191" s="111">
        <v>32.200000000000003</v>
      </c>
      <c r="J191" s="113"/>
      <c r="K191" s="112"/>
      <c r="L191" s="230" t="s">
        <v>182</v>
      </c>
      <c r="M191" s="230"/>
      <c r="N191" s="230"/>
      <c r="O191" s="230"/>
      <c r="P191" s="230"/>
      <c r="Q191" s="111">
        <f t="shared" si="44"/>
        <v>58.2</v>
      </c>
      <c r="R191" s="113"/>
      <c r="S191" s="112"/>
      <c r="T191" s="111">
        <f t="shared" si="45"/>
        <v>38.640000000000008</v>
      </c>
      <c r="U191" s="113"/>
      <c r="V191" s="112"/>
      <c r="W191" s="230" t="s">
        <v>182</v>
      </c>
      <c r="X191" s="230"/>
      <c r="Y191" s="230"/>
      <c r="Z191" s="230"/>
      <c r="AA191" s="230"/>
      <c r="AB191" s="111">
        <f t="shared" si="46"/>
        <v>51.733333333333334</v>
      </c>
      <c r="AC191" s="113"/>
      <c r="AD191" s="112"/>
      <c r="AE191" s="111">
        <f t="shared" si="47"/>
        <v>34.346666666666664</v>
      </c>
      <c r="AF191" s="113"/>
      <c r="AG191" s="112"/>
    </row>
    <row r="192" spans="1:33" x14ac:dyDescent="0.25">
      <c r="A192" s="230" t="s">
        <v>788</v>
      </c>
      <c r="B192" s="230"/>
      <c r="C192" s="230"/>
      <c r="D192" s="230"/>
      <c r="E192" s="230"/>
      <c r="F192" s="111">
        <v>6</v>
      </c>
      <c r="G192" s="113"/>
      <c r="H192" s="112"/>
      <c r="I192" s="111">
        <v>6</v>
      </c>
      <c r="J192" s="113"/>
      <c r="K192" s="112"/>
      <c r="L192" s="230" t="s">
        <v>788</v>
      </c>
      <c r="M192" s="230"/>
      <c r="N192" s="230"/>
      <c r="O192" s="230"/>
      <c r="P192" s="230"/>
      <c r="Q192" s="111">
        <f t="shared" si="44"/>
        <v>7.2</v>
      </c>
      <c r="R192" s="113"/>
      <c r="S192" s="112"/>
      <c r="T192" s="111">
        <f t="shared" si="45"/>
        <v>7.2</v>
      </c>
      <c r="U192" s="113"/>
      <c r="V192" s="112"/>
      <c r="W192" s="230" t="s">
        <v>7</v>
      </c>
      <c r="X192" s="230"/>
      <c r="Y192" s="230"/>
      <c r="Z192" s="230"/>
      <c r="AA192" s="230"/>
      <c r="AB192" s="111">
        <f t="shared" si="46"/>
        <v>6.4</v>
      </c>
      <c r="AC192" s="113"/>
      <c r="AD192" s="112"/>
      <c r="AE192" s="111">
        <f t="shared" si="47"/>
        <v>6.4</v>
      </c>
      <c r="AF192" s="113"/>
      <c r="AG192" s="112"/>
    </row>
    <row r="193" spans="1:33" x14ac:dyDescent="0.25">
      <c r="A193" s="230" t="s">
        <v>178</v>
      </c>
      <c r="B193" s="230"/>
      <c r="C193" s="230"/>
      <c r="D193" s="230"/>
      <c r="E193" s="230"/>
      <c r="F193" s="111"/>
      <c r="G193" s="113"/>
      <c r="H193" s="112"/>
      <c r="I193" s="111"/>
      <c r="J193" s="113"/>
      <c r="K193" s="112"/>
      <c r="L193" s="230" t="s">
        <v>178</v>
      </c>
      <c r="M193" s="230"/>
      <c r="N193" s="230"/>
      <c r="O193" s="230"/>
      <c r="P193" s="230"/>
      <c r="Q193" s="111"/>
      <c r="R193" s="113"/>
      <c r="S193" s="112"/>
      <c r="T193" s="111"/>
      <c r="U193" s="113"/>
      <c r="V193" s="112"/>
      <c r="W193" s="230" t="s">
        <v>178</v>
      </c>
      <c r="X193" s="230"/>
      <c r="Y193" s="230"/>
      <c r="Z193" s="230"/>
      <c r="AA193" s="230"/>
      <c r="AB193" s="111"/>
      <c r="AC193" s="113"/>
      <c r="AD193" s="112"/>
      <c r="AE193" s="111"/>
      <c r="AF193" s="113"/>
      <c r="AG193" s="112"/>
    </row>
    <row r="194" spans="1:33" x14ac:dyDescent="0.25">
      <c r="A194" s="304" t="s">
        <v>57</v>
      </c>
      <c r="B194" s="305"/>
      <c r="C194" s="305"/>
      <c r="D194" s="305"/>
      <c r="E194" s="306"/>
      <c r="F194" s="111">
        <v>22.5</v>
      </c>
      <c r="G194" s="113"/>
      <c r="H194" s="112"/>
      <c r="I194" s="111">
        <v>22.5</v>
      </c>
      <c r="J194" s="113"/>
      <c r="K194" s="112"/>
      <c r="L194" s="304" t="s">
        <v>57</v>
      </c>
      <c r="M194" s="305"/>
      <c r="N194" s="305"/>
      <c r="O194" s="305"/>
      <c r="P194" s="306"/>
      <c r="Q194" s="111">
        <f t="shared" si="44"/>
        <v>27</v>
      </c>
      <c r="R194" s="113"/>
      <c r="S194" s="112"/>
      <c r="T194" s="111">
        <f t="shared" si="45"/>
        <v>27</v>
      </c>
      <c r="U194" s="113"/>
      <c r="V194" s="112"/>
      <c r="W194" s="304" t="s">
        <v>57</v>
      </c>
      <c r="X194" s="305"/>
      <c r="Y194" s="305"/>
      <c r="Z194" s="305"/>
      <c r="AA194" s="306"/>
      <c r="AB194" s="111">
        <f t="shared" si="46"/>
        <v>24</v>
      </c>
      <c r="AC194" s="113"/>
      <c r="AD194" s="112"/>
      <c r="AE194" s="111">
        <f t="shared" si="47"/>
        <v>24</v>
      </c>
      <c r="AF194" s="113"/>
      <c r="AG194" s="112"/>
    </row>
    <row r="195" spans="1:33" x14ac:dyDescent="0.25">
      <c r="A195" s="230" t="s">
        <v>50</v>
      </c>
      <c r="B195" s="230"/>
      <c r="C195" s="230"/>
      <c r="D195" s="230"/>
      <c r="E195" s="230"/>
      <c r="F195" s="111">
        <v>2.2000000000000002</v>
      </c>
      <c r="G195" s="113"/>
      <c r="H195" s="112"/>
      <c r="I195" s="111">
        <v>2.2000000000000002</v>
      </c>
      <c r="J195" s="113"/>
      <c r="K195" s="112"/>
      <c r="L195" s="230" t="s">
        <v>50</v>
      </c>
      <c r="M195" s="230"/>
      <c r="N195" s="230"/>
      <c r="O195" s="230"/>
      <c r="P195" s="230"/>
      <c r="Q195" s="111">
        <f t="shared" si="44"/>
        <v>2.6400000000000006</v>
      </c>
      <c r="R195" s="113"/>
      <c r="S195" s="112"/>
      <c r="T195" s="111">
        <f t="shared" si="45"/>
        <v>2.6400000000000006</v>
      </c>
      <c r="U195" s="113"/>
      <c r="V195" s="112"/>
      <c r="W195" s="230" t="s">
        <v>50</v>
      </c>
      <c r="X195" s="230"/>
      <c r="Y195" s="230"/>
      <c r="Z195" s="230"/>
      <c r="AA195" s="230"/>
      <c r="AB195" s="111">
        <f t="shared" si="46"/>
        <v>2.3466666666666667</v>
      </c>
      <c r="AC195" s="113"/>
      <c r="AD195" s="112"/>
      <c r="AE195" s="111">
        <f t="shared" si="47"/>
        <v>2.3466666666666667</v>
      </c>
      <c r="AF195" s="113"/>
      <c r="AG195" s="112"/>
    </row>
    <row r="196" spans="1:33" x14ac:dyDescent="0.25">
      <c r="A196" s="230" t="s">
        <v>7</v>
      </c>
      <c r="B196" s="230"/>
      <c r="C196" s="230"/>
      <c r="D196" s="230"/>
      <c r="E196" s="230"/>
      <c r="F196" s="111">
        <v>2.2000000000000002</v>
      </c>
      <c r="G196" s="113"/>
      <c r="H196" s="112"/>
      <c r="I196" s="111">
        <v>2.2000000000000002</v>
      </c>
      <c r="J196" s="113"/>
      <c r="K196" s="112"/>
      <c r="L196" s="230" t="s">
        <v>7</v>
      </c>
      <c r="M196" s="230"/>
      <c r="N196" s="230"/>
      <c r="O196" s="230"/>
      <c r="P196" s="230"/>
      <c r="Q196" s="111">
        <f t="shared" si="44"/>
        <v>2.6400000000000006</v>
      </c>
      <c r="R196" s="113"/>
      <c r="S196" s="112"/>
      <c r="T196" s="111">
        <f t="shared" si="45"/>
        <v>2.6400000000000006</v>
      </c>
      <c r="U196" s="113"/>
      <c r="V196" s="112"/>
      <c r="W196" s="230" t="s">
        <v>7</v>
      </c>
      <c r="X196" s="230"/>
      <c r="Y196" s="230"/>
      <c r="Z196" s="230"/>
      <c r="AA196" s="230"/>
      <c r="AB196" s="111">
        <f t="shared" si="46"/>
        <v>2.3466666666666667</v>
      </c>
      <c r="AC196" s="113"/>
      <c r="AD196" s="112"/>
      <c r="AE196" s="111">
        <f t="shared" si="47"/>
        <v>2.3466666666666667</v>
      </c>
      <c r="AF196" s="113"/>
      <c r="AG196" s="112"/>
    </row>
    <row r="197" spans="1:33" x14ac:dyDescent="0.25">
      <c r="A197" s="230" t="s">
        <v>71</v>
      </c>
      <c r="B197" s="230"/>
      <c r="C197" s="230"/>
      <c r="D197" s="230"/>
      <c r="E197" s="230"/>
      <c r="F197" s="111">
        <v>3.2</v>
      </c>
      <c r="G197" s="113"/>
      <c r="H197" s="112"/>
      <c r="I197" s="111">
        <v>3.2</v>
      </c>
      <c r="J197" s="113"/>
      <c r="K197" s="112"/>
      <c r="L197" s="230" t="s">
        <v>71</v>
      </c>
      <c r="M197" s="230"/>
      <c r="N197" s="230"/>
      <c r="O197" s="230"/>
      <c r="P197" s="230"/>
      <c r="Q197" s="111">
        <f t="shared" si="44"/>
        <v>3.84</v>
      </c>
      <c r="R197" s="113"/>
      <c r="S197" s="112"/>
      <c r="T197" s="111">
        <f t="shared" si="45"/>
        <v>3.84</v>
      </c>
      <c r="U197" s="113"/>
      <c r="V197" s="112"/>
      <c r="W197" s="230" t="s">
        <v>71</v>
      </c>
      <c r="X197" s="230"/>
      <c r="Y197" s="230"/>
      <c r="Z197" s="230"/>
      <c r="AA197" s="230"/>
      <c r="AB197" s="111">
        <f t="shared" si="46"/>
        <v>3.4133333333333336</v>
      </c>
      <c r="AC197" s="113"/>
      <c r="AD197" s="112"/>
      <c r="AE197" s="111">
        <f t="shared" si="47"/>
        <v>3.4133333333333336</v>
      </c>
      <c r="AF197" s="113"/>
      <c r="AG197" s="112"/>
    </row>
    <row r="198" spans="1:33" ht="15" hidden="1" customHeight="1" x14ac:dyDescent="0.25">
      <c r="A198" s="230"/>
      <c r="B198" s="230"/>
      <c r="C198" s="230"/>
      <c r="D198" s="230"/>
      <c r="E198" s="230"/>
      <c r="F198" s="111">
        <v>0</v>
      </c>
      <c r="G198" s="113"/>
      <c r="H198" s="112"/>
      <c r="I198" s="111">
        <v>0</v>
      </c>
      <c r="J198" s="113"/>
      <c r="K198" s="112"/>
      <c r="L198" s="230"/>
      <c r="M198" s="230"/>
      <c r="N198" s="230"/>
      <c r="O198" s="230"/>
      <c r="P198" s="230"/>
      <c r="Q198" s="111">
        <f t="shared" si="44"/>
        <v>0</v>
      </c>
      <c r="R198" s="113"/>
      <c r="S198" s="112"/>
      <c r="T198" s="111">
        <f t="shared" si="45"/>
        <v>0</v>
      </c>
      <c r="U198" s="113"/>
      <c r="V198" s="112"/>
      <c r="W198" s="230"/>
      <c r="X198" s="230"/>
      <c r="Y198" s="230"/>
      <c r="Z198" s="230"/>
      <c r="AA198" s="230"/>
      <c r="AB198" s="111">
        <f t="shared" si="46"/>
        <v>0</v>
      </c>
      <c r="AC198" s="113"/>
      <c r="AD198" s="112"/>
      <c r="AE198" s="111">
        <f t="shared" si="47"/>
        <v>0</v>
      </c>
      <c r="AF198" s="113"/>
      <c r="AG198" s="112"/>
    </row>
    <row r="199" spans="1:33" x14ac:dyDescent="0.25">
      <c r="A199" s="230" t="s">
        <v>42</v>
      </c>
      <c r="B199" s="230"/>
      <c r="C199" s="230"/>
      <c r="D199" s="230"/>
      <c r="E199" s="230"/>
      <c r="F199" s="111">
        <v>0.8</v>
      </c>
      <c r="G199" s="113"/>
      <c r="H199" s="112"/>
      <c r="I199" s="111">
        <v>0.8</v>
      </c>
      <c r="J199" s="113"/>
      <c r="K199" s="112"/>
      <c r="L199" s="230" t="s">
        <v>42</v>
      </c>
      <c r="M199" s="230"/>
      <c r="N199" s="230"/>
      <c r="O199" s="230"/>
      <c r="P199" s="230"/>
      <c r="Q199" s="111">
        <f t="shared" si="44"/>
        <v>0.96</v>
      </c>
      <c r="R199" s="113"/>
      <c r="S199" s="112"/>
      <c r="T199" s="111">
        <f t="shared" si="45"/>
        <v>0.96</v>
      </c>
      <c r="U199" s="113"/>
      <c r="V199" s="112"/>
      <c r="W199" s="230" t="s">
        <v>42</v>
      </c>
      <c r="X199" s="230"/>
      <c r="Y199" s="230"/>
      <c r="Z199" s="230"/>
      <c r="AA199" s="230"/>
      <c r="AB199" s="111">
        <f t="shared" si="46"/>
        <v>0.85333333333333339</v>
      </c>
      <c r="AC199" s="113"/>
      <c r="AD199" s="112"/>
      <c r="AE199" s="111">
        <f t="shared" si="47"/>
        <v>0.85333333333333339</v>
      </c>
      <c r="AF199" s="113"/>
      <c r="AG199" s="112"/>
    </row>
    <row r="200" spans="1:33" x14ac:dyDescent="0.25">
      <c r="A200" s="230" t="s">
        <v>179</v>
      </c>
      <c r="B200" s="230"/>
      <c r="C200" s="230"/>
      <c r="D200" s="230"/>
      <c r="E200" s="230"/>
      <c r="F200" s="111"/>
      <c r="G200" s="113"/>
      <c r="H200" s="112"/>
      <c r="I200" s="111">
        <v>45</v>
      </c>
      <c r="J200" s="113"/>
      <c r="K200" s="112"/>
      <c r="L200" s="230" t="s">
        <v>179</v>
      </c>
      <c r="M200" s="230"/>
      <c r="N200" s="230"/>
      <c r="O200" s="230"/>
      <c r="P200" s="230"/>
      <c r="Q200" s="111"/>
      <c r="R200" s="113"/>
      <c r="S200" s="112"/>
      <c r="T200" s="111">
        <f t="shared" si="45"/>
        <v>54</v>
      </c>
      <c r="U200" s="113"/>
      <c r="V200" s="112"/>
      <c r="W200" s="230" t="s">
        <v>179</v>
      </c>
      <c r="X200" s="230"/>
      <c r="Y200" s="230"/>
      <c r="Z200" s="230"/>
      <c r="AA200" s="230"/>
      <c r="AB200" s="111"/>
      <c r="AC200" s="113"/>
      <c r="AD200" s="112"/>
      <c r="AE200" s="111">
        <f t="shared" si="47"/>
        <v>48</v>
      </c>
      <c r="AF200" s="113"/>
      <c r="AG200" s="112"/>
    </row>
    <row r="201" spans="1:33" x14ac:dyDescent="0.25">
      <c r="A201" s="230" t="s">
        <v>25</v>
      </c>
      <c r="B201" s="230"/>
      <c r="C201" s="230"/>
      <c r="D201" s="230"/>
      <c r="E201" s="230"/>
      <c r="F201" s="111"/>
      <c r="G201" s="113"/>
      <c r="H201" s="112"/>
      <c r="I201" s="260">
        <v>150</v>
      </c>
      <c r="J201" s="261"/>
      <c r="K201" s="262"/>
      <c r="L201" s="230" t="s">
        <v>25</v>
      </c>
      <c r="M201" s="230"/>
      <c r="N201" s="230"/>
      <c r="O201" s="230"/>
      <c r="P201" s="230"/>
      <c r="Q201" s="111"/>
      <c r="R201" s="113"/>
      <c r="S201" s="112"/>
      <c r="T201" s="111">
        <f t="shared" si="45"/>
        <v>180</v>
      </c>
      <c r="U201" s="113"/>
      <c r="V201" s="112"/>
      <c r="W201" s="230" t="s">
        <v>25</v>
      </c>
      <c r="X201" s="230"/>
      <c r="Y201" s="230"/>
      <c r="Z201" s="230"/>
      <c r="AA201" s="230"/>
      <c r="AB201" s="111"/>
      <c r="AC201" s="113"/>
      <c r="AD201" s="112"/>
      <c r="AE201" s="260">
        <f t="shared" si="47"/>
        <v>160</v>
      </c>
      <c r="AF201" s="261"/>
      <c r="AG201" s="262"/>
    </row>
    <row r="202" spans="1:33" x14ac:dyDescent="0.25">
      <c r="A202" s="215" t="s">
        <v>31</v>
      </c>
      <c r="B202" s="215"/>
      <c r="C202" s="215"/>
      <c r="D202" s="215"/>
      <c r="E202" s="215"/>
      <c r="F202" s="215"/>
      <c r="G202" s="215"/>
      <c r="H202" s="215"/>
      <c r="I202" s="123"/>
      <c r="J202" s="123"/>
      <c r="K202" s="123"/>
      <c r="L202" s="215" t="s">
        <v>31</v>
      </c>
      <c r="M202" s="215"/>
      <c r="N202" s="215"/>
      <c r="O202" s="215"/>
      <c r="P202" s="215"/>
      <c r="Q202" s="215"/>
      <c r="R202" s="215"/>
      <c r="S202" s="215"/>
      <c r="T202" s="123"/>
      <c r="U202" s="123"/>
      <c r="V202" s="123"/>
      <c r="W202" s="215" t="s">
        <v>31</v>
      </c>
      <c r="X202" s="215"/>
      <c r="Y202" s="215"/>
      <c r="Z202" s="215"/>
      <c r="AA202" s="215"/>
      <c r="AB202" s="215"/>
      <c r="AC202" s="215"/>
      <c r="AD202" s="215"/>
      <c r="AE202" s="123"/>
      <c r="AF202" s="123"/>
      <c r="AG202" s="123"/>
    </row>
    <row r="203" spans="1:33" ht="15" customHeight="1" x14ac:dyDescent="0.25">
      <c r="A203" s="208" t="s">
        <v>26</v>
      </c>
      <c r="B203" s="208"/>
      <c r="C203" s="208"/>
      <c r="D203" s="208"/>
      <c r="E203" s="208"/>
      <c r="F203" s="208"/>
      <c r="G203" s="216" t="s">
        <v>30</v>
      </c>
      <c r="H203" s="216"/>
      <c r="I203" s="217" t="s">
        <v>9</v>
      </c>
      <c r="J203" s="218"/>
      <c r="K203" s="219"/>
      <c r="L203" s="208" t="s">
        <v>26</v>
      </c>
      <c r="M203" s="208"/>
      <c r="N203" s="208"/>
      <c r="O203" s="208"/>
      <c r="P203" s="208"/>
      <c r="Q203" s="208"/>
      <c r="R203" s="216" t="s">
        <v>30</v>
      </c>
      <c r="S203" s="216"/>
      <c r="T203" s="217" t="s">
        <v>9</v>
      </c>
      <c r="U203" s="218"/>
      <c r="V203" s="219"/>
      <c r="W203" s="208" t="s">
        <v>26</v>
      </c>
      <c r="X203" s="208"/>
      <c r="Y203" s="208"/>
      <c r="Z203" s="208"/>
      <c r="AA203" s="208"/>
      <c r="AB203" s="208"/>
      <c r="AC203" s="216" t="s">
        <v>30</v>
      </c>
      <c r="AD203" s="216"/>
      <c r="AE203" s="217" t="s">
        <v>9</v>
      </c>
      <c r="AF203" s="218"/>
      <c r="AG203" s="219"/>
    </row>
    <row r="204" spans="1:33" x14ac:dyDescent="0.25">
      <c r="A204" s="208" t="s">
        <v>27</v>
      </c>
      <c r="B204" s="208"/>
      <c r="C204" s="208" t="s">
        <v>28</v>
      </c>
      <c r="D204" s="208"/>
      <c r="E204" s="208" t="s">
        <v>29</v>
      </c>
      <c r="F204" s="208"/>
      <c r="G204" s="216"/>
      <c r="H204" s="216"/>
      <c r="I204" s="220"/>
      <c r="J204" s="221"/>
      <c r="K204" s="222"/>
      <c r="L204" s="208" t="s">
        <v>27</v>
      </c>
      <c r="M204" s="208"/>
      <c r="N204" s="208" t="s">
        <v>28</v>
      </c>
      <c r="O204" s="208"/>
      <c r="P204" s="208" t="s">
        <v>29</v>
      </c>
      <c r="Q204" s="208"/>
      <c r="R204" s="216"/>
      <c r="S204" s="216"/>
      <c r="T204" s="220"/>
      <c r="U204" s="221"/>
      <c r="V204" s="222"/>
      <c r="W204" s="208" t="s">
        <v>27</v>
      </c>
      <c r="X204" s="208"/>
      <c r="Y204" s="208" t="s">
        <v>28</v>
      </c>
      <c r="Z204" s="208"/>
      <c r="AA204" s="208" t="s">
        <v>29</v>
      </c>
      <c r="AB204" s="208"/>
      <c r="AC204" s="216"/>
      <c r="AD204" s="216"/>
      <c r="AE204" s="220"/>
      <c r="AF204" s="221"/>
      <c r="AG204" s="222"/>
    </row>
    <row r="205" spans="1:33" x14ac:dyDescent="0.25">
      <c r="A205" s="213">
        <v>2.2999999999999998</v>
      </c>
      <c r="B205" s="213"/>
      <c r="C205" s="213">
        <v>7</v>
      </c>
      <c r="D205" s="213"/>
      <c r="E205" s="213">
        <v>19.399999999999999</v>
      </c>
      <c r="F205" s="213"/>
      <c r="G205" s="213">
        <v>159</v>
      </c>
      <c r="H205" s="213"/>
      <c r="I205" s="213">
        <v>10.199999999999999</v>
      </c>
      <c r="J205" s="111"/>
      <c r="K205" s="13"/>
      <c r="L205" s="213">
        <f>A205*180/150</f>
        <v>2.76</v>
      </c>
      <c r="M205" s="213"/>
      <c r="N205" s="213">
        <f t="shared" ref="N205" si="48">C205*180/150</f>
        <v>8.4</v>
      </c>
      <c r="O205" s="213"/>
      <c r="P205" s="213">
        <f t="shared" ref="P205" si="49">E205*180/150</f>
        <v>23.279999999999998</v>
      </c>
      <c r="Q205" s="213"/>
      <c r="R205" s="213">
        <f t="shared" ref="R205" si="50">G205*180/150</f>
        <v>190.8</v>
      </c>
      <c r="S205" s="213"/>
      <c r="T205" s="213">
        <f t="shared" ref="T205" si="51">I205*180/150</f>
        <v>12.239999999999998</v>
      </c>
      <c r="U205" s="111"/>
      <c r="V205" s="13"/>
      <c r="W205" s="213">
        <f>A205*160/150</f>
        <v>2.4533333333333331</v>
      </c>
      <c r="X205" s="213"/>
      <c r="Y205" s="213">
        <f t="shared" ref="Y205" si="52">C205*160/150</f>
        <v>7.4666666666666668</v>
      </c>
      <c r="Z205" s="213"/>
      <c r="AA205" s="213">
        <f t="shared" ref="AA205" si="53">E205*160/150</f>
        <v>20.693333333333332</v>
      </c>
      <c r="AB205" s="213"/>
      <c r="AC205" s="213">
        <f t="shared" ref="AC205" si="54">G205*160/150</f>
        <v>169.6</v>
      </c>
      <c r="AD205" s="213"/>
      <c r="AE205" s="213">
        <f t="shared" ref="AE205" si="55">I205*160/150</f>
        <v>10.88</v>
      </c>
      <c r="AF205" s="111"/>
      <c r="AG205" s="13"/>
    </row>
    <row r="206" spans="1:33" x14ac:dyDescent="0.25">
      <c r="A206" s="123" t="s">
        <v>32</v>
      </c>
      <c r="B206" s="123"/>
      <c r="C206" s="123"/>
      <c r="D206" s="123"/>
      <c r="E206" s="123"/>
      <c r="F206" s="123"/>
      <c r="G206" s="123"/>
      <c r="H206" s="123"/>
      <c r="I206" s="124"/>
      <c r="J206" s="124"/>
      <c r="K206" s="124"/>
      <c r="L206" s="123" t="s">
        <v>32</v>
      </c>
      <c r="M206" s="123"/>
      <c r="N206" s="123"/>
      <c r="O206" s="123"/>
      <c r="P206" s="123"/>
      <c r="Q206" s="123"/>
      <c r="R206" s="123"/>
      <c r="S206" s="123"/>
      <c r="T206" s="124"/>
      <c r="U206" s="124"/>
      <c r="V206" s="124"/>
      <c r="W206" s="123" t="s">
        <v>32</v>
      </c>
      <c r="X206" s="123"/>
      <c r="Y206" s="123"/>
      <c r="Z206" s="123"/>
      <c r="AA206" s="123"/>
      <c r="AB206" s="123"/>
      <c r="AC206" s="123"/>
      <c r="AD206" s="123"/>
      <c r="AE206" s="124"/>
      <c r="AF206" s="124"/>
      <c r="AG206" s="124"/>
    </row>
    <row r="207" spans="1:33" ht="97.5" customHeight="1" x14ac:dyDescent="0.25">
      <c r="A207" s="308" t="s">
        <v>185</v>
      </c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303" t="s">
        <v>185</v>
      </c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303" t="s">
        <v>185</v>
      </c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</row>
    <row r="208" spans="1:33" x14ac:dyDescent="0.25">
      <c r="A208" s="125" t="s">
        <v>10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 t="s">
        <v>10</v>
      </c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 t="s">
        <v>10</v>
      </c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</row>
    <row r="209" spans="1:33" ht="15.75" customHeight="1" x14ac:dyDescent="0.25">
      <c r="A209" s="232" t="s">
        <v>183</v>
      </c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 t="s">
        <v>183</v>
      </c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 t="s">
        <v>183</v>
      </c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</row>
    <row r="210" spans="1:33" x14ac:dyDescent="0.25">
      <c r="A210" s="125" t="s">
        <v>11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 t="s">
        <v>11</v>
      </c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 t="s">
        <v>11</v>
      </c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</row>
    <row r="211" spans="1:33" ht="27" customHeight="1" x14ac:dyDescent="0.25">
      <c r="A211" s="232" t="s">
        <v>184</v>
      </c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 t="s">
        <v>184</v>
      </c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 t="s">
        <v>184</v>
      </c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</row>
    <row r="212" spans="1:33" x14ac:dyDescent="0.25">
      <c r="A212" s="224"/>
      <c r="B212" s="224"/>
      <c r="C212" s="224"/>
      <c r="D212" s="224"/>
      <c r="E212" s="23"/>
      <c r="F212" s="23"/>
      <c r="G212" s="23"/>
      <c r="H212" s="23"/>
      <c r="I212" s="23"/>
      <c r="J212" s="23"/>
      <c r="K212" s="23"/>
      <c r="L212" s="224"/>
      <c r="M212" s="224"/>
      <c r="N212" s="224"/>
      <c r="O212" s="224"/>
      <c r="P212" s="23"/>
      <c r="Q212" s="23"/>
      <c r="R212" s="23"/>
      <c r="S212" s="23"/>
      <c r="T212" s="23"/>
      <c r="U212" s="23"/>
      <c r="V212" s="23"/>
      <c r="W212" s="224"/>
      <c r="X212" s="224"/>
      <c r="Y212" s="224"/>
      <c r="Z212" s="224"/>
      <c r="AA212" s="23"/>
      <c r="AB212" s="23"/>
      <c r="AC212" s="23"/>
      <c r="AD212" s="23"/>
      <c r="AE212" s="23"/>
      <c r="AF212" s="23"/>
      <c r="AG212" s="23"/>
    </row>
    <row r="213" spans="1:33" ht="11.2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x14ac:dyDescent="0.25">
      <c r="A214" s="95"/>
      <c r="B214" s="95"/>
      <c r="C214" s="95"/>
      <c r="D214" s="26"/>
      <c r="E214" s="95"/>
      <c r="F214" s="95"/>
      <c r="G214" s="95"/>
      <c r="H214" s="26"/>
      <c r="I214" s="95"/>
      <c r="J214" s="95"/>
      <c r="K214" s="95"/>
      <c r="L214" s="95"/>
      <c r="M214" s="95"/>
      <c r="N214" s="95"/>
      <c r="O214" s="26"/>
      <c r="P214" s="95"/>
      <c r="Q214" s="95"/>
      <c r="R214" s="95"/>
      <c r="S214" s="26"/>
      <c r="T214" s="95"/>
      <c r="U214" s="95"/>
      <c r="V214" s="95"/>
      <c r="W214" s="95"/>
      <c r="X214" s="95"/>
      <c r="Y214" s="95"/>
      <c r="Z214" s="26"/>
      <c r="AA214" s="95"/>
      <c r="AB214" s="95"/>
      <c r="AC214" s="95"/>
      <c r="AD214" s="26"/>
      <c r="AE214" s="95"/>
      <c r="AF214" s="95"/>
      <c r="AG214" s="95"/>
    </row>
    <row r="215" spans="1:33" x14ac:dyDescent="0.25">
      <c r="A215" s="200"/>
      <c r="B215" s="200"/>
      <c r="C215" s="200"/>
      <c r="D215" s="200"/>
      <c r="L215" s="200"/>
      <c r="M215" s="200"/>
      <c r="N215" s="200"/>
      <c r="O215" s="200"/>
      <c r="W215" s="200"/>
      <c r="X215" s="200"/>
      <c r="Y215" s="200"/>
      <c r="Z215" s="200"/>
      <c r="AA215" s="9"/>
      <c r="AB215" s="9"/>
      <c r="AC215" s="9"/>
      <c r="AD215" s="9"/>
      <c r="AE215" s="9"/>
      <c r="AF215" s="9"/>
      <c r="AG215" s="9"/>
    </row>
    <row r="216" spans="1:33" x14ac:dyDescent="0.25">
      <c r="A216" s="125" t="s">
        <v>391</v>
      </c>
      <c r="B216" s="125"/>
      <c r="C216" s="125"/>
      <c r="D216" s="125"/>
      <c r="E216" s="125"/>
      <c r="F216" s="125"/>
      <c r="G216" s="14"/>
      <c r="H216" s="14"/>
      <c r="I216" s="15"/>
      <c r="J216" s="125" t="s">
        <v>38</v>
      </c>
      <c r="K216" s="125"/>
      <c r="L216" s="125" t="s">
        <v>391</v>
      </c>
      <c r="M216" s="125"/>
      <c r="N216" s="125"/>
      <c r="O216" s="125"/>
      <c r="P216" s="125"/>
      <c r="Q216" s="125"/>
      <c r="R216" s="14"/>
      <c r="S216" s="14"/>
      <c r="T216" s="15"/>
      <c r="U216" s="125" t="s">
        <v>38</v>
      </c>
      <c r="V216" s="125"/>
      <c r="W216" s="125" t="s">
        <v>391</v>
      </c>
      <c r="X216" s="125"/>
      <c r="Y216" s="125"/>
      <c r="Z216" s="125"/>
      <c r="AA216" s="125"/>
      <c r="AB216" s="125"/>
      <c r="AC216" s="14"/>
      <c r="AD216" s="14"/>
      <c r="AE216" s="15"/>
      <c r="AF216" s="125" t="s">
        <v>38</v>
      </c>
      <c r="AG216" s="125"/>
    </row>
    <row r="217" spans="1:33" ht="12.75" customHeight="1" x14ac:dyDescent="0.25">
      <c r="A217" s="6"/>
      <c r="G217" s="11"/>
      <c r="H217" s="103"/>
      <c r="I217" s="103"/>
      <c r="J217" s="103" t="s">
        <v>0</v>
      </c>
      <c r="K217" s="103"/>
      <c r="R217" s="11"/>
      <c r="S217" s="103"/>
      <c r="T217" s="103"/>
      <c r="U217" s="103" t="s">
        <v>0</v>
      </c>
      <c r="V217" s="103"/>
    </row>
    <row r="218" spans="1:33" ht="12.75" customHeight="1" x14ac:dyDescent="0.25">
      <c r="H218" s="103"/>
      <c r="I218" s="103"/>
      <c r="J218" s="103" t="s">
        <v>632</v>
      </c>
      <c r="K218" s="103"/>
      <c r="S218" s="103"/>
      <c r="T218" s="103"/>
      <c r="U218" s="103" t="s">
        <v>632</v>
      </c>
      <c r="V218" s="103"/>
    </row>
    <row r="219" spans="1:33" ht="17.25" customHeight="1" x14ac:dyDescent="0.25">
      <c r="G219" s="12"/>
      <c r="H219" s="104" t="s">
        <v>633</v>
      </c>
      <c r="I219" s="104"/>
      <c r="J219" s="104"/>
      <c r="K219" s="104"/>
      <c r="R219" s="12"/>
      <c r="S219" s="104" t="s">
        <v>633</v>
      </c>
      <c r="T219" s="104"/>
      <c r="U219" s="104"/>
      <c r="V219" s="104"/>
    </row>
    <row r="220" spans="1:33" ht="21.75" customHeight="1" x14ac:dyDescent="0.25">
      <c r="G220" s="12"/>
      <c r="H220" s="94" t="s">
        <v>1</v>
      </c>
      <c r="I220" s="94"/>
      <c r="J220" s="94"/>
      <c r="K220" s="94"/>
      <c r="R220" s="12"/>
      <c r="S220" s="94" t="s">
        <v>1</v>
      </c>
      <c r="T220" s="94"/>
      <c r="U220" s="94"/>
      <c r="V220" s="94"/>
    </row>
    <row r="221" spans="1:33" ht="19.5" customHeight="1" x14ac:dyDescent="0.25">
      <c r="G221" s="12"/>
      <c r="H221" s="94" t="s">
        <v>2</v>
      </c>
      <c r="I221" s="94"/>
      <c r="J221" s="94"/>
      <c r="K221" s="94"/>
      <c r="R221" s="12"/>
      <c r="S221" s="94" t="s">
        <v>2</v>
      </c>
      <c r="T221" s="94"/>
      <c r="U221" s="94"/>
      <c r="V221" s="94"/>
    </row>
    <row r="222" spans="1:33" ht="21" customHeight="1" x14ac:dyDescent="0.25">
      <c r="G222" s="12"/>
      <c r="H222" s="94" t="s">
        <v>3</v>
      </c>
      <c r="I222" s="94"/>
      <c r="J222" s="94"/>
      <c r="K222" s="94"/>
      <c r="R222" s="12"/>
      <c r="S222" s="94" t="s">
        <v>3</v>
      </c>
      <c r="T222" s="94"/>
      <c r="U222" s="94"/>
      <c r="V222" s="94"/>
    </row>
    <row r="223" spans="1:33" x14ac:dyDescent="0.25">
      <c r="H223" s="95" t="s">
        <v>36</v>
      </c>
      <c r="I223" s="95"/>
      <c r="J223" s="95"/>
      <c r="K223" s="95"/>
      <c r="S223" s="95" t="s">
        <v>36</v>
      </c>
      <c r="T223" s="95"/>
      <c r="U223" s="95"/>
      <c r="V223" s="95"/>
    </row>
    <row r="224" spans="1:33" ht="4.5" customHeight="1" x14ac:dyDescent="0.25"/>
    <row r="225" spans="1:22" x14ac:dyDescent="0.25">
      <c r="C225" s="201" t="s">
        <v>364</v>
      </c>
      <c r="D225" s="201"/>
      <c r="E225" s="201"/>
      <c r="F225" s="201"/>
      <c r="G225" s="201"/>
      <c r="H225" s="201"/>
      <c r="I225" s="201"/>
      <c r="N225" s="201" t="s">
        <v>485</v>
      </c>
      <c r="O225" s="201"/>
      <c r="P225" s="201"/>
      <c r="Q225" s="201"/>
      <c r="R225" s="201"/>
      <c r="S225" s="201"/>
      <c r="T225" s="201"/>
    </row>
    <row r="226" spans="1:22" ht="5.25" customHeight="1" x14ac:dyDescent="0.25"/>
    <row r="227" spans="1:22" x14ac:dyDescent="0.25">
      <c r="A227" s="200" t="s">
        <v>16</v>
      </c>
      <c r="B227" s="200"/>
      <c r="C227" s="200"/>
      <c r="D227" s="200"/>
      <c r="E227" s="201" t="s">
        <v>188</v>
      </c>
      <c r="F227" s="201"/>
      <c r="G227" s="201"/>
      <c r="H227" s="201"/>
      <c r="I227" s="201"/>
      <c r="J227" s="201"/>
      <c r="K227" s="201"/>
      <c r="L227" s="200" t="s">
        <v>16</v>
      </c>
      <c r="M227" s="200"/>
      <c r="N227" s="200"/>
      <c r="O227" s="200"/>
      <c r="P227" s="201" t="s">
        <v>188</v>
      </c>
      <c r="Q227" s="201"/>
      <c r="R227" s="201"/>
      <c r="S227" s="201"/>
      <c r="T227" s="201"/>
      <c r="U227" s="201"/>
      <c r="V227" s="201"/>
    </row>
    <row r="228" spans="1:22" ht="28.5" customHeight="1" x14ac:dyDescent="0.25">
      <c r="A228" s="122" t="s">
        <v>17</v>
      </c>
      <c r="B228" s="122"/>
      <c r="C228" s="122"/>
      <c r="D228" s="122"/>
      <c r="E228" s="202" t="s">
        <v>484</v>
      </c>
      <c r="F228" s="202"/>
      <c r="G228" s="202"/>
      <c r="H228" s="202"/>
      <c r="I228" s="202"/>
      <c r="J228" s="202"/>
      <c r="K228" s="202"/>
      <c r="L228" s="122" t="s">
        <v>17</v>
      </c>
      <c r="M228" s="122"/>
      <c r="N228" s="122"/>
      <c r="O228" s="122"/>
      <c r="P228" s="202" t="s">
        <v>484</v>
      </c>
      <c r="Q228" s="202"/>
      <c r="R228" s="202"/>
      <c r="S228" s="202"/>
      <c r="T228" s="202"/>
      <c r="U228" s="202"/>
      <c r="V228" s="202"/>
    </row>
    <row r="229" spans="1:22" x14ac:dyDescent="0.25">
      <c r="A229" s="200" t="s">
        <v>18</v>
      </c>
      <c r="B229" s="200"/>
      <c r="C229" s="200"/>
      <c r="D229" s="200"/>
      <c r="E229" s="125">
        <v>297</v>
      </c>
      <c r="F229" s="125"/>
      <c r="G229" s="125"/>
      <c r="H229" s="125"/>
      <c r="I229" s="125"/>
      <c r="J229" s="125"/>
      <c r="K229" s="125"/>
      <c r="L229" s="200" t="s">
        <v>18</v>
      </c>
      <c r="M229" s="200"/>
      <c r="N229" s="200"/>
      <c r="O229" s="200"/>
      <c r="P229" s="125">
        <v>297</v>
      </c>
      <c r="Q229" s="125"/>
      <c r="R229" s="125"/>
      <c r="S229" s="125"/>
      <c r="T229" s="125"/>
      <c r="U229" s="125"/>
      <c r="V229" s="125"/>
    </row>
    <row r="230" spans="1:22" x14ac:dyDescent="0.25">
      <c r="A230" s="200" t="s">
        <v>24</v>
      </c>
      <c r="B230" s="200"/>
      <c r="C230" s="200"/>
      <c r="D230" s="200"/>
      <c r="E230" s="125">
        <v>150</v>
      </c>
      <c r="F230" s="125"/>
      <c r="G230" s="125"/>
      <c r="H230" s="125"/>
      <c r="I230" s="125"/>
      <c r="J230" s="125"/>
      <c r="K230" s="125"/>
      <c r="L230" s="200" t="s">
        <v>24</v>
      </c>
      <c r="M230" s="200"/>
      <c r="N230" s="200"/>
      <c r="O230" s="200"/>
      <c r="P230" s="125">
        <v>180</v>
      </c>
      <c r="Q230" s="125"/>
      <c r="R230" s="125"/>
      <c r="S230" s="125"/>
      <c r="T230" s="125"/>
      <c r="U230" s="125"/>
      <c r="V230" s="125"/>
    </row>
    <row r="231" spans="1:22" x14ac:dyDescent="0.25">
      <c r="A231" s="207" t="s">
        <v>19</v>
      </c>
      <c r="B231" s="207"/>
      <c r="C231" s="207"/>
      <c r="D231" s="207"/>
      <c r="E231" s="207"/>
      <c r="F231" s="208" t="s">
        <v>20</v>
      </c>
      <c r="G231" s="208"/>
      <c r="H231" s="208"/>
      <c r="I231" s="208"/>
      <c r="J231" s="208"/>
      <c r="K231" s="208"/>
      <c r="L231" s="207" t="s">
        <v>19</v>
      </c>
      <c r="M231" s="207"/>
      <c r="N231" s="207"/>
      <c r="O231" s="207"/>
      <c r="P231" s="207"/>
      <c r="Q231" s="208" t="s">
        <v>20</v>
      </c>
      <c r="R231" s="208"/>
      <c r="S231" s="208"/>
      <c r="T231" s="208"/>
      <c r="U231" s="208"/>
      <c r="V231" s="208"/>
    </row>
    <row r="232" spans="1:22" x14ac:dyDescent="0.25">
      <c r="A232" s="207"/>
      <c r="B232" s="207"/>
      <c r="C232" s="207"/>
      <c r="D232" s="207"/>
      <c r="E232" s="207"/>
      <c r="F232" s="208" t="s">
        <v>21</v>
      </c>
      <c r="G232" s="208"/>
      <c r="H232" s="208"/>
      <c r="I232" s="208" t="s">
        <v>22</v>
      </c>
      <c r="J232" s="208"/>
      <c r="K232" s="208"/>
      <c r="L232" s="207"/>
      <c r="M232" s="207"/>
      <c r="N232" s="207"/>
      <c r="O232" s="207"/>
      <c r="P232" s="207"/>
      <c r="Q232" s="208" t="s">
        <v>21</v>
      </c>
      <c r="R232" s="208"/>
      <c r="S232" s="208"/>
      <c r="T232" s="208" t="s">
        <v>22</v>
      </c>
      <c r="U232" s="208"/>
      <c r="V232" s="208"/>
    </row>
    <row r="233" spans="1:22" x14ac:dyDescent="0.25">
      <c r="A233" s="205" t="s">
        <v>189</v>
      </c>
      <c r="B233" s="205"/>
      <c r="C233" s="205"/>
      <c r="D233" s="205"/>
      <c r="E233" s="205"/>
      <c r="F233" s="111">
        <v>69</v>
      </c>
      <c r="G233" s="113"/>
      <c r="H233" s="112"/>
      <c r="I233" s="111">
        <v>69</v>
      </c>
      <c r="J233" s="113"/>
      <c r="K233" s="112"/>
      <c r="L233" s="205" t="s">
        <v>189</v>
      </c>
      <c r="M233" s="205"/>
      <c r="N233" s="205"/>
      <c r="O233" s="205"/>
      <c r="P233" s="205"/>
      <c r="Q233" s="111">
        <f>F233*180/150</f>
        <v>82.8</v>
      </c>
      <c r="R233" s="113"/>
      <c r="S233" s="112"/>
      <c r="T233" s="111">
        <f>I233*180/150</f>
        <v>82.8</v>
      </c>
      <c r="U233" s="113"/>
      <c r="V233" s="112"/>
    </row>
    <row r="234" spans="1:22" x14ac:dyDescent="0.25">
      <c r="A234" s="205" t="s">
        <v>57</v>
      </c>
      <c r="B234" s="205"/>
      <c r="C234" s="205"/>
      <c r="D234" s="205"/>
      <c r="E234" s="205"/>
      <c r="F234" s="111">
        <v>102</v>
      </c>
      <c r="G234" s="113"/>
      <c r="H234" s="112"/>
      <c r="I234" s="111">
        <v>102</v>
      </c>
      <c r="J234" s="113"/>
      <c r="K234" s="112"/>
      <c r="L234" s="205" t="s">
        <v>57</v>
      </c>
      <c r="M234" s="205"/>
      <c r="N234" s="205"/>
      <c r="O234" s="205"/>
      <c r="P234" s="205"/>
      <c r="Q234" s="111">
        <f t="shared" ref="Q234:Q235" si="56">F234*180/150</f>
        <v>122.4</v>
      </c>
      <c r="R234" s="113"/>
      <c r="S234" s="112"/>
      <c r="T234" s="111">
        <f t="shared" ref="T234:T236" si="57">I234*180/150</f>
        <v>122.4</v>
      </c>
      <c r="U234" s="113"/>
      <c r="V234" s="112"/>
    </row>
    <row r="235" spans="1:22" x14ac:dyDescent="0.25">
      <c r="A235" s="205" t="s">
        <v>7</v>
      </c>
      <c r="B235" s="205"/>
      <c r="C235" s="205"/>
      <c r="D235" s="205"/>
      <c r="E235" s="205"/>
      <c r="F235" s="111">
        <v>6</v>
      </c>
      <c r="G235" s="113"/>
      <c r="H235" s="112"/>
      <c r="I235" s="111">
        <v>6</v>
      </c>
      <c r="J235" s="113"/>
      <c r="K235" s="112"/>
      <c r="L235" s="205" t="s">
        <v>7</v>
      </c>
      <c r="M235" s="205"/>
      <c r="N235" s="205"/>
      <c r="O235" s="205"/>
      <c r="P235" s="205"/>
      <c r="Q235" s="111">
        <f t="shared" si="56"/>
        <v>7.2</v>
      </c>
      <c r="R235" s="113"/>
      <c r="S235" s="112"/>
      <c r="T235" s="111">
        <f t="shared" si="57"/>
        <v>7.2</v>
      </c>
      <c r="U235" s="113"/>
      <c r="V235" s="112"/>
    </row>
    <row r="236" spans="1:22" x14ac:dyDescent="0.25">
      <c r="A236" s="205" t="s">
        <v>25</v>
      </c>
      <c r="B236" s="205"/>
      <c r="C236" s="205"/>
      <c r="D236" s="205"/>
      <c r="E236" s="205"/>
      <c r="F236" s="111"/>
      <c r="G236" s="113"/>
      <c r="H236" s="112"/>
      <c r="I236" s="260">
        <v>150</v>
      </c>
      <c r="J236" s="261"/>
      <c r="K236" s="262"/>
      <c r="L236" s="205" t="s">
        <v>25</v>
      </c>
      <c r="M236" s="205"/>
      <c r="N236" s="205"/>
      <c r="O236" s="205"/>
      <c r="P236" s="205"/>
      <c r="Q236" s="111"/>
      <c r="R236" s="113"/>
      <c r="S236" s="112"/>
      <c r="T236" s="111">
        <f t="shared" si="57"/>
        <v>180</v>
      </c>
      <c r="U236" s="113"/>
      <c r="V236" s="112"/>
    </row>
    <row r="237" spans="1:22" x14ac:dyDescent="0.25">
      <c r="A237" s="205"/>
      <c r="B237" s="205"/>
      <c r="C237" s="205"/>
      <c r="D237" s="205"/>
      <c r="E237" s="205"/>
      <c r="F237" s="111"/>
      <c r="G237" s="113"/>
      <c r="H237" s="112"/>
      <c r="I237" s="111"/>
      <c r="J237" s="113"/>
      <c r="K237" s="112"/>
      <c r="L237" s="205"/>
      <c r="M237" s="205"/>
      <c r="N237" s="205"/>
      <c r="O237" s="205"/>
      <c r="P237" s="205"/>
      <c r="Q237" s="111"/>
      <c r="R237" s="113"/>
      <c r="S237" s="112"/>
      <c r="T237" s="111"/>
      <c r="U237" s="113"/>
      <c r="V237" s="112"/>
    </row>
    <row r="238" spans="1:22" x14ac:dyDescent="0.25">
      <c r="A238" s="247"/>
      <c r="B238" s="248"/>
      <c r="C238" s="248"/>
      <c r="D238" s="248"/>
      <c r="E238" s="249"/>
      <c r="F238" s="208"/>
      <c r="G238" s="208"/>
      <c r="H238" s="208"/>
      <c r="I238" s="208"/>
      <c r="J238" s="208"/>
      <c r="K238" s="208"/>
      <c r="L238" s="247"/>
      <c r="M238" s="248"/>
      <c r="N238" s="248"/>
      <c r="O238" s="248"/>
      <c r="P238" s="249"/>
      <c r="Q238" s="208"/>
      <c r="R238" s="208"/>
      <c r="S238" s="208"/>
      <c r="T238" s="208"/>
      <c r="U238" s="208"/>
      <c r="V238" s="208"/>
    </row>
    <row r="239" spans="1:22" hidden="1" x14ac:dyDescent="0.25">
      <c r="A239" s="208"/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</row>
    <row r="240" spans="1:22" x14ac:dyDescent="0.25">
      <c r="A240" s="208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</row>
    <row r="241" spans="1:22" x14ac:dyDescent="0.25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</row>
    <row r="242" spans="1:22" ht="15" hidden="1" customHeight="1" x14ac:dyDescent="0.25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</row>
    <row r="243" spans="1:22" x14ac:dyDescent="0.25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</row>
    <row r="244" spans="1:22" x14ac:dyDescent="0.25">
      <c r="A244" s="215" t="s">
        <v>31</v>
      </c>
      <c r="B244" s="215"/>
      <c r="C244" s="215"/>
      <c r="D244" s="215"/>
      <c r="E244" s="215"/>
      <c r="F244" s="215"/>
      <c r="G244" s="215"/>
      <c r="H244" s="215"/>
      <c r="I244" s="123"/>
      <c r="J244" s="123"/>
      <c r="K244" s="123"/>
      <c r="L244" s="215" t="s">
        <v>31</v>
      </c>
      <c r="M244" s="215"/>
      <c r="N244" s="215"/>
      <c r="O244" s="215"/>
      <c r="P244" s="215"/>
      <c r="Q244" s="215"/>
      <c r="R244" s="215"/>
      <c r="S244" s="215"/>
      <c r="T244" s="123"/>
      <c r="U244" s="123"/>
      <c r="V244" s="123"/>
    </row>
    <row r="245" spans="1:22" ht="15" customHeight="1" x14ac:dyDescent="0.25">
      <c r="A245" s="208" t="s">
        <v>26</v>
      </c>
      <c r="B245" s="208"/>
      <c r="C245" s="208"/>
      <c r="D245" s="208"/>
      <c r="E245" s="208"/>
      <c r="F245" s="208"/>
      <c r="G245" s="216" t="s">
        <v>30</v>
      </c>
      <c r="H245" s="216"/>
      <c r="I245" s="217" t="s">
        <v>9</v>
      </c>
      <c r="J245" s="218"/>
      <c r="K245" s="219"/>
      <c r="L245" s="208" t="s">
        <v>26</v>
      </c>
      <c r="M245" s="208"/>
      <c r="N245" s="208"/>
      <c r="O245" s="208"/>
      <c r="P245" s="208"/>
      <c r="Q245" s="208"/>
      <c r="R245" s="216" t="s">
        <v>30</v>
      </c>
      <c r="S245" s="216"/>
      <c r="T245" s="217" t="s">
        <v>9</v>
      </c>
      <c r="U245" s="218"/>
      <c r="V245" s="219"/>
    </row>
    <row r="246" spans="1:22" x14ac:dyDescent="0.25">
      <c r="A246" s="208" t="s">
        <v>27</v>
      </c>
      <c r="B246" s="208"/>
      <c r="C246" s="208" t="s">
        <v>28</v>
      </c>
      <c r="D246" s="208"/>
      <c r="E246" s="208" t="s">
        <v>29</v>
      </c>
      <c r="F246" s="208"/>
      <c r="G246" s="216"/>
      <c r="H246" s="216"/>
      <c r="I246" s="220"/>
      <c r="J246" s="221"/>
      <c r="K246" s="222"/>
      <c r="L246" s="208" t="s">
        <v>27</v>
      </c>
      <c r="M246" s="208"/>
      <c r="N246" s="208" t="s">
        <v>28</v>
      </c>
      <c r="O246" s="208"/>
      <c r="P246" s="208" t="s">
        <v>29</v>
      </c>
      <c r="Q246" s="208"/>
      <c r="R246" s="216"/>
      <c r="S246" s="216"/>
      <c r="T246" s="220"/>
      <c r="U246" s="221"/>
      <c r="V246" s="222"/>
    </row>
    <row r="247" spans="1:22" x14ac:dyDescent="0.25">
      <c r="A247" s="213">
        <v>1.9</v>
      </c>
      <c r="B247" s="213"/>
      <c r="C247" s="213">
        <v>2.9</v>
      </c>
      <c r="D247" s="213"/>
      <c r="E247" s="213">
        <v>28.5</v>
      </c>
      <c r="F247" s="213"/>
      <c r="G247" s="213">
        <v>134.19999999999999</v>
      </c>
      <c r="H247" s="213"/>
      <c r="I247" s="213">
        <v>0</v>
      </c>
      <c r="J247" s="111"/>
      <c r="K247" s="13"/>
      <c r="L247" s="213">
        <f>A247*180/150</f>
        <v>2.2799999999999998</v>
      </c>
      <c r="M247" s="213"/>
      <c r="N247" s="213">
        <f t="shared" ref="N247" si="58">C247*180/150</f>
        <v>3.48</v>
      </c>
      <c r="O247" s="213"/>
      <c r="P247" s="213">
        <f t="shared" ref="P247" si="59">E247*180/150</f>
        <v>34.200000000000003</v>
      </c>
      <c r="Q247" s="213"/>
      <c r="R247" s="213">
        <f t="shared" ref="R247" si="60">G247*180/150</f>
        <v>161.03999999999996</v>
      </c>
      <c r="S247" s="213"/>
      <c r="T247" s="213">
        <f t="shared" ref="T247" si="61">I247*180/150</f>
        <v>0</v>
      </c>
      <c r="U247" s="111"/>
      <c r="V247" s="13"/>
    </row>
    <row r="248" spans="1:22" x14ac:dyDescent="0.25">
      <c r="A248" s="123" t="s">
        <v>32</v>
      </c>
      <c r="B248" s="123"/>
      <c r="C248" s="123"/>
      <c r="D248" s="123"/>
      <c r="E248" s="123"/>
      <c r="F248" s="123"/>
      <c r="G248" s="123"/>
      <c r="H248" s="123"/>
      <c r="I248" s="124"/>
      <c r="J248" s="124"/>
      <c r="K248" s="124"/>
      <c r="L248" s="123" t="s">
        <v>32</v>
      </c>
      <c r="M248" s="123"/>
      <c r="N248" s="123"/>
      <c r="O248" s="123"/>
      <c r="P248" s="123"/>
      <c r="Q248" s="123"/>
      <c r="R248" s="123"/>
      <c r="S248" s="123"/>
      <c r="T248" s="124"/>
      <c r="U248" s="124"/>
      <c r="V248" s="124"/>
    </row>
    <row r="249" spans="1:22" ht="96" customHeight="1" x14ac:dyDescent="0.25">
      <c r="A249" s="121" t="s">
        <v>190</v>
      </c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1" t="s">
        <v>190</v>
      </c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</row>
    <row r="250" spans="1:22" x14ac:dyDescent="0.25">
      <c r="A250" s="125" t="s">
        <v>10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 t="s">
        <v>10</v>
      </c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</row>
    <row r="251" spans="1:22" ht="36.75" customHeight="1" x14ac:dyDescent="0.25">
      <c r="A251" s="121" t="s">
        <v>191</v>
      </c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 t="s">
        <v>191</v>
      </c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</row>
    <row r="252" spans="1:22" x14ac:dyDescent="0.25">
      <c r="A252" s="125" t="s">
        <v>11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 t="s">
        <v>11</v>
      </c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</row>
    <row r="253" spans="1:22" ht="51" customHeight="1" x14ac:dyDescent="0.25">
      <c r="A253" s="121" t="s">
        <v>192</v>
      </c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 t="s">
        <v>192</v>
      </c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</row>
    <row r="254" spans="1:22" x14ac:dyDescent="0.25">
      <c r="A254" s="224"/>
      <c r="B254" s="224"/>
      <c r="C254" s="224"/>
      <c r="D254" s="224"/>
      <c r="E254" s="23"/>
      <c r="F254" s="23"/>
      <c r="G254" s="23"/>
      <c r="H254" s="23"/>
      <c r="I254" s="23"/>
      <c r="J254" s="23"/>
      <c r="K254" s="23"/>
      <c r="L254" s="224"/>
      <c r="M254" s="224"/>
      <c r="N254" s="224"/>
      <c r="O254" s="224"/>
      <c r="P254" s="23"/>
      <c r="Q254" s="23"/>
      <c r="R254" s="23"/>
      <c r="S254" s="23"/>
      <c r="T254" s="23"/>
      <c r="U254" s="23"/>
      <c r="V254" s="23"/>
    </row>
    <row r="255" spans="1:22" ht="23.2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x14ac:dyDescent="0.25">
      <c r="A256" s="95"/>
      <c r="B256" s="95"/>
      <c r="C256" s="95"/>
      <c r="D256" s="26"/>
      <c r="E256" s="95"/>
      <c r="F256" s="95"/>
      <c r="G256" s="95"/>
      <c r="H256" s="26"/>
      <c r="I256" s="95"/>
      <c r="J256" s="95"/>
      <c r="K256" s="95"/>
      <c r="L256" s="95"/>
      <c r="M256" s="95"/>
      <c r="N256" s="95"/>
      <c r="O256" s="26"/>
      <c r="P256" s="95"/>
      <c r="Q256" s="95"/>
      <c r="R256" s="95"/>
      <c r="S256" s="26"/>
      <c r="T256" s="95"/>
      <c r="U256" s="95"/>
      <c r="V256" s="95"/>
    </row>
    <row r="257" spans="1:33" x14ac:dyDescent="0.25">
      <c r="A257" s="200"/>
      <c r="B257" s="200"/>
      <c r="C257" s="200"/>
      <c r="D257" s="200"/>
      <c r="L257" s="200"/>
      <c r="M257" s="200"/>
      <c r="N257" s="200"/>
      <c r="O257" s="200"/>
    </row>
    <row r="258" spans="1:33" x14ac:dyDescent="0.25">
      <c r="A258" s="125" t="s">
        <v>391</v>
      </c>
      <c r="B258" s="125"/>
      <c r="C258" s="125"/>
      <c r="D258" s="125"/>
      <c r="E258" s="125"/>
      <c r="F258" s="125"/>
      <c r="G258" s="14"/>
      <c r="H258" s="14"/>
      <c r="I258" s="15"/>
      <c r="J258" s="125" t="s">
        <v>38</v>
      </c>
      <c r="K258" s="125"/>
      <c r="L258" s="125" t="s">
        <v>391</v>
      </c>
      <c r="M258" s="125"/>
      <c r="N258" s="125"/>
      <c r="O258" s="125"/>
      <c r="P258" s="125"/>
      <c r="Q258" s="125"/>
      <c r="R258" s="14"/>
      <c r="S258" s="14"/>
      <c r="T258" s="15"/>
      <c r="U258" s="125" t="s">
        <v>38</v>
      </c>
      <c r="V258" s="125"/>
    </row>
    <row r="259" spans="1:33" ht="12.75" customHeight="1" x14ac:dyDescent="0.25">
      <c r="A259" s="6"/>
      <c r="G259" s="11"/>
      <c r="H259" s="103"/>
      <c r="I259" s="103"/>
      <c r="J259" s="103" t="s">
        <v>0</v>
      </c>
      <c r="K259" s="103"/>
      <c r="R259" s="11"/>
      <c r="S259" s="103"/>
      <c r="T259" s="103"/>
      <c r="U259" s="103" t="s">
        <v>0</v>
      </c>
      <c r="V259" s="103"/>
      <c r="W259" s="9"/>
      <c r="X259" s="9"/>
      <c r="Y259" s="9"/>
      <c r="Z259" s="9"/>
      <c r="AA259" s="9"/>
      <c r="AB259" s="9"/>
      <c r="AC259" s="11"/>
      <c r="AD259" s="103"/>
      <c r="AE259" s="103"/>
      <c r="AF259" s="103" t="s">
        <v>0</v>
      </c>
      <c r="AG259" s="103"/>
    </row>
    <row r="260" spans="1:33" ht="12.75" customHeight="1" x14ac:dyDescent="0.25">
      <c r="H260" s="103"/>
      <c r="I260" s="103"/>
      <c r="J260" s="103" t="s">
        <v>632</v>
      </c>
      <c r="K260" s="103"/>
      <c r="S260" s="103"/>
      <c r="T260" s="103"/>
      <c r="U260" s="103" t="s">
        <v>632</v>
      </c>
      <c r="V260" s="103"/>
      <c r="W260" s="9"/>
      <c r="X260" s="9"/>
      <c r="Y260" s="9"/>
      <c r="Z260" s="9"/>
      <c r="AA260" s="9"/>
      <c r="AB260" s="9"/>
      <c r="AC260" s="9"/>
      <c r="AD260" s="103"/>
      <c r="AE260" s="103"/>
      <c r="AF260" s="103" t="s">
        <v>632</v>
      </c>
      <c r="AG260" s="103"/>
    </row>
    <row r="261" spans="1:33" ht="17.25" customHeight="1" x14ac:dyDescent="0.25">
      <c r="G261" s="12"/>
      <c r="H261" s="104" t="s">
        <v>633</v>
      </c>
      <c r="I261" s="104"/>
      <c r="J261" s="104"/>
      <c r="K261" s="104"/>
      <c r="R261" s="12"/>
      <c r="S261" s="104" t="s">
        <v>633</v>
      </c>
      <c r="T261" s="104"/>
      <c r="U261" s="104"/>
      <c r="V261" s="104"/>
      <c r="W261" s="9"/>
      <c r="X261" s="9"/>
      <c r="Y261" s="9"/>
      <c r="Z261" s="9"/>
      <c r="AA261" s="9"/>
      <c r="AB261" s="9"/>
      <c r="AC261" s="12"/>
      <c r="AD261" s="104" t="s">
        <v>633</v>
      </c>
      <c r="AE261" s="104"/>
      <c r="AF261" s="104"/>
      <c r="AG261" s="104"/>
    </row>
    <row r="262" spans="1:33" ht="21.75" customHeight="1" x14ac:dyDescent="0.25">
      <c r="G262" s="12"/>
      <c r="H262" s="94" t="s">
        <v>1</v>
      </c>
      <c r="I262" s="94"/>
      <c r="J262" s="94"/>
      <c r="K262" s="94"/>
      <c r="R262" s="12"/>
      <c r="S262" s="94" t="s">
        <v>1</v>
      </c>
      <c r="T262" s="94"/>
      <c r="U262" s="94"/>
      <c r="V262" s="94"/>
      <c r="W262" s="9"/>
      <c r="X262" s="9"/>
      <c r="Y262" s="9"/>
      <c r="Z262" s="9"/>
      <c r="AA262" s="9"/>
      <c r="AB262" s="9"/>
      <c r="AC262" s="12"/>
      <c r="AD262" s="94" t="s">
        <v>1</v>
      </c>
      <c r="AE262" s="94"/>
      <c r="AF262" s="94"/>
      <c r="AG262" s="94"/>
    </row>
    <row r="263" spans="1:33" ht="19.5" customHeight="1" x14ac:dyDescent="0.25">
      <c r="G263" s="12"/>
      <c r="H263" s="94" t="s">
        <v>2</v>
      </c>
      <c r="I263" s="94"/>
      <c r="J263" s="94"/>
      <c r="K263" s="94"/>
      <c r="R263" s="12"/>
      <c r="S263" s="94" t="s">
        <v>2</v>
      </c>
      <c r="T263" s="94"/>
      <c r="U263" s="94"/>
      <c r="V263" s="94"/>
      <c r="W263" s="9"/>
      <c r="X263" s="9"/>
      <c r="Y263" s="9"/>
      <c r="Z263" s="9"/>
      <c r="AA263" s="9"/>
      <c r="AB263" s="9"/>
      <c r="AC263" s="12"/>
      <c r="AD263" s="94" t="s">
        <v>2</v>
      </c>
      <c r="AE263" s="94"/>
      <c r="AF263" s="94"/>
      <c r="AG263" s="94"/>
    </row>
    <row r="264" spans="1:33" ht="21" customHeight="1" x14ac:dyDescent="0.25">
      <c r="G264" s="12"/>
      <c r="H264" s="94" t="s">
        <v>3</v>
      </c>
      <c r="I264" s="94"/>
      <c r="J264" s="94"/>
      <c r="K264" s="94"/>
      <c r="R264" s="12"/>
      <c r="S264" s="94" t="s">
        <v>3</v>
      </c>
      <c r="T264" s="94"/>
      <c r="U264" s="94"/>
      <c r="V264" s="94"/>
      <c r="W264" s="9"/>
      <c r="X264" s="9"/>
      <c r="Y264" s="9"/>
      <c r="Z264" s="9"/>
      <c r="AA264" s="9"/>
      <c r="AB264" s="9"/>
      <c r="AC264" s="12"/>
      <c r="AD264" s="94" t="s">
        <v>3</v>
      </c>
      <c r="AE264" s="94"/>
      <c r="AF264" s="94"/>
      <c r="AG264" s="94"/>
    </row>
    <row r="265" spans="1:33" x14ac:dyDescent="0.25">
      <c r="H265" s="95" t="s">
        <v>36</v>
      </c>
      <c r="I265" s="95"/>
      <c r="J265" s="95"/>
      <c r="K265" s="95"/>
      <c r="S265" s="95" t="s">
        <v>36</v>
      </c>
      <c r="T265" s="95"/>
      <c r="U265" s="95"/>
      <c r="V265" s="95"/>
      <c r="W265" s="9"/>
      <c r="X265" s="9"/>
      <c r="Y265" s="9"/>
      <c r="Z265" s="9"/>
      <c r="AA265" s="9"/>
      <c r="AB265" s="9"/>
      <c r="AC265" s="9"/>
      <c r="AD265" s="95" t="s">
        <v>36</v>
      </c>
      <c r="AE265" s="95"/>
      <c r="AF265" s="95"/>
      <c r="AG265" s="95"/>
    </row>
    <row r="266" spans="1:33" ht="4.5" customHeight="1" x14ac:dyDescent="0.25"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x14ac:dyDescent="0.25">
      <c r="C267" s="201" t="s">
        <v>486</v>
      </c>
      <c r="D267" s="201"/>
      <c r="E267" s="201"/>
      <c r="F267" s="201"/>
      <c r="G267" s="201"/>
      <c r="H267" s="201"/>
      <c r="I267" s="201"/>
      <c r="N267" s="201" t="s">
        <v>479</v>
      </c>
      <c r="O267" s="201"/>
      <c r="P267" s="201"/>
      <c r="Q267" s="201"/>
      <c r="R267" s="201"/>
      <c r="S267" s="201"/>
      <c r="T267" s="201"/>
      <c r="W267" s="9"/>
      <c r="X267" s="9"/>
      <c r="Y267" s="201" t="s">
        <v>622</v>
      </c>
      <c r="Z267" s="201"/>
      <c r="AA267" s="201"/>
      <c r="AB267" s="201"/>
      <c r="AC267" s="201"/>
      <c r="AD267" s="201"/>
      <c r="AE267" s="201"/>
      <c r="AF267" s="9"/>
      <c r="AG267" s="9"/>
    </row>
    <row r="268" spans="1:33" ht="5.25" customHeight="1" x14ac:dyDescent="0.25"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x14ac:dyDescent="0.25">
      <c r="A269" s="200" t="s">
        <v>16</v>
      </c>
      <c r="B269" s="200"/>
      <c r="C269" s="200"/>
      <c r="D269" s="200"/>
      <c r="E269" s="201" t="s">
        <v>487</v>
      </c>
      <c r="F269" s="201"/>
      <c r="G269" s="201"/>
      <c r="H269" s="201"/>
      <c r="I269" s="201"/>
      <c r="J269" s="201"/>
      <c r="K269" s="201"/>
      <c r="L269" s="200" t="s">
        <v>16</v>
      </c>
      <c r="M269" s="200"/>
      <c r="N269" s="200"/>
      <c r="O269" s="200"/>
      <c r="P269" s="201" t="s">
        <v>487</v>
      </c>
      <c r="Q269" s="201"/>
      <c r="R269" s="201"/>
      <c r="S269" s="201"/>
      <c r="T269" s="201"/>
      <c r="U269" s="201"/>
      <c r="V269" s="201"/>
      <c r="W269" s="200" t="s">
        <v>16</v>
      </c>
      <c r="X269" s="200"/>
      <c r="Y269" s="200"/>
      <c r="Z269" s="200"/>
      <c r="AA269" s="201" t="s">
        <v>487</v>
      </c>
      <c r="AB269" s="201"/>
      <c r="AC269" s="201"/>
      <c r="AD269" s="201"/>
      <c r="AE269" s="201"/>
      <c r="AF269" s="201"/>
      <c r="AG269" s="201"/>
    </row>
    <row r="270" spans="1:33" ht="28.5" customHeight="1" x14ac:dyDescent="0.25">
      <c r="A270" s="122" t="s">
        <v>17</v>
      </c>
      <c r="B270" s="122"/>
      <c r="C270" s="122"/>
      <c r="D270" s="122"/>
      <c r="E270" s="202" t="s">
        <v>488</v>
      </c>
      <c r="F270" s="202"/>
      <c r="G270" s="202"/>
      <c r="H270" s="202"/>
      <c r="I270" s="202"/>
      <c r="J270" s="202"/>
      <c r="K270" s="202"/>
      <c r="L270" s="122" t="s">
        <v>17</v>
      </c>
      <c r="M270" s="122"/>
      <c r="N270" s="122"/>
      <c r="O270" s="122"/>
      <c r="P270" s="202" t="s">
        <v>488</v>
      </c>
      <c r="Q270" s="202"/>
      <c r="R270" s="202"/>
      <c r="S270" s="202"/>
      <c r="T270" s="202"/>
      <c r="U270" s="202"/>
      <c r="V270" s="202"/>
      <c r="W270" s="122" t="s">
        <v>17</v>
      </c>
      <c r="X270" s="122"/>
      <c r="Y270" s="122"/>
      <c r="Z270" s="122"/>
      <c r="AA270" s="202" t="s">
        <v>488</v>
      </c>
      <c r="AB270" s="202"/>
      <c r="AC270" s="202"/>
      <c r="AD270" s="202"/>
      <c r="AE270" s="202"/>
      <c r="AF270" s="202"/>
      <c r="AG270" s="202"/>
    </row>
    <row r="271" spans="1:33" x14ac:dyDescent="0.25">
      <c r="A271" s="200" t="s">
        <v>18</v>
      </c>
      <c r="B271" s="200"/>
      <c r="C271" s="200"/>
      <c r="D271" s="200"/>
      <c r="E271" s="125">
        <v>314</v>
      </c>
      <c r="F271" s="125"/>
      <c r="G271" s="125"/>
      <c r="H271" s="125"/>
      <c r="I271" s="125"/>
      <c r="J271" s="125"/>
      <c r="K271" s="125"/>
      <c r="L271" s="200" t="s">
        <v>18</v>
      </c>
      <c r="M271" s="200"/>
      <c r="N271" s="200"/>
      <c r="O271" s="200"/>
      <c r="P271" s="125">
        <v>314</v>
      </c>
      <c r="Q271" s="125"/>
      <c r="R271" s="125"/>
      <c r="S271" s="125"/>
      <c r="T271" s="125"/>
      <c r="U271" s="125"/>
      <c r="V271" s="125"/>
      <c r="W271" s="200" t="s">
        <v>18</v>
      </c>
      <c r="X271" s="200"/>
      <c r="Y271" s="200"/>
      <c r="Z271" s="200"/>
      <c r="AA271" s="125">
        <v>314</v>
      </c>
      <c r="AB271" s="125"/>
      <c r="AC271" s="125"/>
      <c r="AD271" s="125"/>
      <c r="AE271" s="125"/>
      <c r="AF271" s="125"/>
      <c r="AG271" s="125"/>
    </row>
    <row r="272" spans="1:33" x14ac:dyDescent="0.25">
      <c r="A272" s="200" t="s">
        <v>24</v>
      </c>
      <c r="B272" s="200"/>
      <c r="C272" s="200"/>
      <c r="D272" s="200"/>
      <c r="E272" s="125">
        <v>150</v>
      </c>
      <c r="F272" s="125"/>
      <c r="G272" s="125"/>
      <c r="H272" s="125"/>
      <c r="I272" s="125"/>
      <c r="J272" s="125"/>
      <c r="K272" s="125"/>
      <c r="L272" s="200" t="s">
        <v>24</v>
      </c>
      <c r="M272" s="200"/>
      <c r="N272" s="200"/>
      <c r="O272" s="200"/>
      <c r="P272" s="125">
        <v>180</v>
      </c>
      <c r="Q272" s="125"/>
      <c r="R272" s="125"/>
      <c r="S272" s="125"/>
      <c r="T272" s="125"/>
      <c r="U272" s="125"/>
      <c r="V272" s="125"/>
      <c r="W272" s="200" t="s">
        <v>24</v>
      </c>
      <c r="X272" s="200"/>
      <c r="Y272" s="200"/>
      <c r="Z272" s="200"/>
      <c r="AA272" s="125">
        <v>160</v>
      </c>
      <c r="AB272" s="125"/>
      <c r="AC272" s="125"/>
      <c r="AD272" s="125"/>
      <c r="AE272" s="125"/>
      <c r="AF272" s="125"/>
      <c r="AG272" s="125"/>
    </row>
    <row r="273" spans="1:36" x14ac:dyDescent="0.25">
      <c r="A273" s="207" t="s">
        <v>19</v>
      </c>
      <c r="B273" s="207"/>
      <c r="C273" s="207"/>
      <c r="D273" s="207"/>
      <c r="E273" s="207"/>
      <c r="F273" s="208" t="s">
        <v>20</v>
      </c>
      <c r="G273" s="208"/>
      <c r="H273" s="208"/>
      <c r="I273" s="208"/>
      <c r="J273" s="208"/>
      <c r="K273" s="208"/>
      <c r="L273" s="207" t="s">
        <v>19</v>
      </c>
      <c r="M273" s="207"/>
      <c r="N273" s="207"/>
      <c r="O273" s="207"/>
      <c r="P273" s="207"/>
      <c r="Q273" s="208" t="s">
        <v>20</v>
      </c>
      <c r="R273" s="208"/>
      <c r="S273" s="208"/>
      <c r="T273" s="208"/>
      <c r="U273" s="208"/>
      <c r="V273" s="208"/>
      <c r="W273" s="207" t="s">
        <v>19</v>
      </c>
      <c r="X273" s="207"/>
      <c r="Y273" s="207"/>
      <c r="Z273" s="207"/>
      <c r="AA273" s="207"/>
      <c r="AB273" s="208" t="s">
        <v>20</v>
      </c>
      <c r="AC273" s="208"/>
      <c r="AD273" s="208"/>
      <c r="AE273" s="208"/>
      <c r="AF273" s="208"/>
      <c r="AG273" s="208"/>
    </row>
    <row r="274" spans="1:36" x14ac:dyDescent="0.25">
      <c r="A274" s="207"/>
      <c r="B274" s="207"/>
      <c r="C274" s="207"/>
      <c r="D274" s="207"/>
      <c r="E274" s="207"/>
      <c r="F274" s="208" t="s">
        <v>21</v>
      </c>
      <c r="G274" s="208"/>
      <c r="H274" s="208"/>
      <c r="I274" s="208" t="s">
        <v>22</v>
      </c>
      <c r="J274" s="208"/>
      <c r="K274" s="208"/>
      <c r="L274" s="207"/>
      <c r="M274" s="207"/>
      <c r="N274" s="207"/>
      <c r="O274" s="207"/>
      <c r="P274" s="207"/>
      <c r="Q274" s="208" t="s">
        <v>21</v>
      </c>
      <c r="R274" s="208"/>
      <c r="S274" s="208"/>
      <c r="T274" s="208" t="s">
        <v>22</v>
      </c>
      <c r="U274" s="208"/>
      <c r="V274" s="208"/>
      <c r="W274" s="207"/>
      <c r="X274" s="207"/>
      <c r="Y274" s="207"/>
      <c r="Z274" s="207"/>
      <c r="AA274" s="207"/>
      <c r="AB274" s="208" t="s">
        <v>21</v>
      </c>
      <c r="AC274" s="208"/>
      <c r="AD274" s="208"/>
      <c r="AE274" s="208" t="s">
        <v>22</v>
      </c>
      <c r="AF274" s="208"/>
      <c r="AG274" s="208"/>
    </row>
    <row r="275" spans="1:36" x14ac:dyDescent="0.25">
      <c r="A275" s="205" t="s">
        <v>783</v>
      </c>
      <c r="B275" s="205"/>
      <c r="C275" s="205"/>
      <c r="D275" s="205"/>
      <c r="E275" s="205"/>
      <c r="F275" s="111">
        <f>I275*100/75</f>
        <v>198</v>
      </c>
      <c r="G275" s="113"/>
      <c r="H275" s="112"/>
      <c r="I275" s="111">
        <v>148.5</v>
      </c>
      <c r="J275" s="113"/>
      <c r="K275" s="112"/>
      <c r="L275" s="205" t="s">
        <v>783</v>
      </c>
      <c r="M275" s="205"/>
      <c r="N275" s="205"/>
      <c r="O275" s="205"/>
      <c r="P275" s="205"/>
      <c r="Q275" s="111">
        <f>F275*180/150</f>
        <v>237.6</v>
      </c>
      <c r="R275" s="113"/>
      <c r="S275" s="112"/>
      <c r="T275" s="111">
        <f>I275*180/150</f>
        <v>178.2</v>
      </c>
      <c r="U275" s="113"/>
      <c r="V275" s="112"/>
      <c r="W275" s="205" t="s">
        <v>164</v>
      </c>
      <c r="X275" s="205"/>
      <c r="Y275" s="205"/>
      <c r="Z275" s="205"/>
      <c r="AA275" s="205"/>
      <c r="AB275" s="111">
        <f>F275*160/150</f>
        <v>211.2</v>
      </c>
      <c r="AC275" s="113"/>
      <c r="AD275" s="112"/>
      <c r="AE275" s="111">
        <f>I275*160/150</f>
        <v>158.4</v>
      </c>
      <c r="AF275" s="113"/>
      <c r="AG275" s="112"/>
      <c r="AH275" s="36"/>
      <c r="AI275" s="36"/>
      <c r="AJ275" s="36"/>
    </row>
    <row r="276" spans="1:36" x14ac:dyDescent="0.25">
      <c r="A276" s="205" t="s">
        <v>7</v>
      </c>
      <c r="B276" s="205"/>
      <c r="C276" s="205"/>
      <c r="D276" s="205"/>
      <c r="E276" s="205"/>
      <c r="F276" s="111">
        <v>6</v>
      </c>
      <c r="G276" s="113"/>
      <c r="H276" s="112"/>
      <c r="I276" s="111">
        <v>6</v>
      </c>
      <c r="J276" s="113"/>
      <c r="K276" s="112"/>
      <c r="L276" s="205" t="s">
        <v>7</v>
      </c>
      <c r="M276" s="205"/>
      <c r="N276" s="205"/>
      <c r="O276" s="205"/>
      <c r="P276" s="205"/>
      <c r="Q276" s="111">
        <f t="shared" ref="Q276" si="62">F276*180/150</f>
        <v>7.2</v>
      </c>
      <c r="R276" s="113"/>
      <c r="S276" s="112"/>
      <c r="T276" s="111">
        <f t="shared" ref="T276:T277" si="63">I276*180/150</f>
        <v>7.2</v>
      </c>
      <c r="U276" s="113"/>
      <c r="V276" s="112"/>
      <c r="W276" s="205" t="s">
        <v>7</v>
      </c>
      <c r="X276" s="205"/>
      <c r="Y276" s="205"/>
      <c r="Z276" s="205"/>
      <c r="AA276" s="205"/>
      <c r="AB276" s="111">
        <f t="shared" ref="AB276" si="64">F276*160/150</f>
        <v>6.4</v>
      </c>
      <c r="AC276" s="113"/>
      <c r="AD276" s="112"/>
      <c r="AE276" s="111">
        <f t="shared" ref="AE276:AE277" si="65">I276*160/150</f>
        <v>6.4</v>
      </c>
      <c r="AF276" s="113"/>
      <c r="AG276" s="112"/>
    </row>
    <row r="277" spans="1:36" x14ac:dyDescent="0.25">
      <c r="A277" s="205" t="s">
        <v>25</v>
      </c>
      <c r="B277" s="205"/>
      <c r="C277" s="205"/>
      <c r="D277" s="205"/>
      <c r="E277" s="205"/>
      <c r="F277" s="111"/>
      <c r="G277" s="113"/>
      <c r="H277" s="112"/>
      <c r="I277" s="260">
        <v>150</v>
      </c>
      <c r="J277" s="261"/>
      <c r="K277" s="262"/>
      <c r="L277" s="205" t="s">
        <v>25</v>
      </c>
      <c r="M277" s="205"/>
      <c r="N277" s="205"/>
      <c r="O277" s="205"/>
      <c r="P277" s="205"/>
      <c r="Q277" s="111"/>
      <c r="R277" s="113"/>
      <c r="S277" s="112"/>
      <c r="T277" s="111">
        <f t="shared" si="63"/>
        <v>180</v>
      </c>
      <c r="U277" s="113"/>
      <c r="V277" s="112"/>
      <c r="W277" s="205" t="s">
        <v>25</v>
      </c>
      <c r="X277" s="205"/>
      <c r="Y277" s="205"/>
      <c r="Z277" s="205"/>
      <c r="AA277" s="205"/>
      <c r="AB277" s="111"/>
      <c r="AC277" s="113"/>
      <c r="AD277" s="112"/>
      <c r="AE277" s="111">
        <f t="shared" si="65"/>
        <v>160</v>
      </c>
      <c r="AF277" s="113"/>
      <c r="AG277" s="112"/>
    </row>
    <row r="278" spans="1:36" x14ac:dyDescent="0.25">
      <c r="A278" s="205"/>
      <c r="B278" s="205"/>
      <c r="C278" s="205"/>
      <c r="D278" s="205"/>
      <c r="E278" s="205"/>
      <c r="F278" s="111"/>
      <c r="G278" s="113"/>
      <c r="H278" s="112"/>
      <c r="I278" s="111"/>
      <c r="J278" s="113"/>
      <c r="K278" s="112"/>
      <c r="L278" s="205"/>
      <c r="M278" s="205"/>
      <c r="N278" s="205"/>
      <c r="O278" s="205"/>
      <c r="P278" s="205"/>
      <c r="Q278" s="111"/>
      <c r="R278" s="113"/>
      <c r="S278" s="112"/>
      <c r="T278" s="111"/>
      <c r="U278" s="113"/>
      <c r="V278" s="112"/>
      <c r="W278" s="205"/>
      <c r="X278" s="205"/>
      <c r="Y278" s="205"/>
      <c r="Z278" s="205"/>
      <c r="AA278" s="205"/>
      <c r="AB278" s="111"/>
      <c r="AC278" s="113"/>
      <c r="AD278" s="112"/>
      <c r="AE278" s="111"/>
      <c r="AF278" s="113"/>
      <c r="AG278" s="112"/>
    </row>
    <row r="279" spans="1:36" x14ac:dyDescent="0.25">
      <c r="A279" s="205"/>
      <c r="B279" s="205"/>
      <c r="C279" s="205"/>
      <c r="D279" s="205"/>
      <c r="E279" s="205"/>
      <c r="F279" s="111"/>
      <c r="G279" s="113"/>
      <c r="H279" s="112"/>
      <c r="I279" s="111"/>
      <c r="J279" s="113"/>
      <c r="K279" s="112"/>
      <c r="L279" s="205"/>
      <c r="M279" s="205"/>
      <c r="N279" s="205"/>
      <c r="O279" s="205"/>
      <c r="P279" s="205"/>
      <c r="Q279" s="111"/>
      <c r="R279" s="113"/>
      <c r="S279" s="112"/>
      <c r="T279" s="111"/>
      <c r="U279" s="113"/>
      <c r="V279" s="112"/>
      <c r="W279" s="205"/>
      <c r="X279" s="205"/>
      <c r="Y279" s="205"/>
      <c r="Z279" s="205"/>
      <c r="AA279" s="205"/>
      <c r="AB279" s="111"/>
      <c r="AC279" s="113"/>
      <c r="AD279" s="112"/>
      <c r="AE279" s="111"/>
      <c r="AF279" s="113"/>
      <c r="AG279" s="112"/>
    </row>
    <row r="280" spans="1:36" x14ac:dyDescent="0.25">
      <c r="A280" s="247"/>
      <c r="B280" s="248"/>
      <c r="C280" s="248"/>
      <c r="D280" s="248"/>
      <c r="E280" s="249"/>
      <c r="F280" s="208"/>
      <c r="G280" s="208"/>
      <c r="H280" s="208"/>
      <c r="I280" s="208"/>
      <c r="J280" s="208"/>
      <c r="K280" s="208"/>
      <c r="L280" s="247"/>
      <c r="M280" s="248"/>
      <c r="N280" s="248"/>
      <c r="O280" s="248"/>
      <c r="P280" s="249"/>
      <c r="Q280" s="208"/>
      <c r="R280" s="208"/>
      <c r="S280" s="208"/>
      <c r="T280" s="208"/>
      <c r="U280" s="208"/>
      <c r="V280" s="208"/>
      <c r="W280" s="247"/>
      <c r="X280" s="248"/>
      <c r="Y280" s="248"/>
      <c r="Z280" s="248"/>
      <c r="AA280" s="249"/>
      <c r="AB280" s="208"/>
      <c r="AC280" s="208"/>
      <c r="AD280" s="208"/>
      <c r="AE280" s="208"/>
      <c r="AF280" s="208"/>
      <c r="AG280" s="208"/>
    </row>
    <row r="281" spans="1:36" x14ac:dyDescent="0.25">
      <c r="A281" s="208"/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</row>
    <row r="282" spans="1:36" hidden="1" x14ac:dyDescent="0.25">
      <c r="A282" s="208"/>
      <c r="B282" s="208"/>
      <c r="C282" s="208"/>
      <c r="D282" s="208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</row>
    <row r="283" spans="1:36" x14ac:dyDescent="0.25">
      <c r="A283" s="208"/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</row>
    <row r="284" spans="1:36" ht="15" hidden="1" customHeight="1" x14ac:dyDescent="0.25">
      <c r="A284" s="208"/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</row>
    <row r="285" spans="1:36" x14ac:dyDescent="0.25">
      <c r="A285" s="208"/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</row>
    <row r="286" spans="1:36" x14ac:dyDescent="0.25">
      <c r="A286" s="215" t="s">
        <v>31</v>
      </c>
      <c r="B286" s="215"/>
      <c r="C286" s="215"/>
      <c r="D286" s="215"/>
      <c r="E286" s="215"/>
      <c r="F286" s="215"/>
      <c r="G286" s="215"/>
      <c r="H286" s="215"/>
      <c r="I286" s="123"/>
      <c r="J286" s="123"/>
      <c r="K286" s="123"/>
      <c r="L286" s="215" t="s">
        <v>31</v>
      </c>
      <c r="M286" s="215"/>
      <c r="N286" s="215"/>
      <c r="O286" s="215"/>
      <c r="P286" s="215"/>
      <c r="Q286" s="215"/>
      <c r="R286" s="215"/>
      <c r="S286" s="215"/>
      <c r="T286" s="123"/>
      <c r="U286" s="123"/>
      <c r="V286" s="123"/>
      <c r="W286" s="215" t="s">
        <v>31</v>
      </c>
      <c r="X286" s="215"/>
      <c r="Y286" s="215"/>
      <c r="Z286" s="215"/>
      <c r="AA286" s="215"/>
      <c r="AB286" s="215"/>
      <c r="AC286" s="215"/>
      <c r="AD286" s="215"/>
      <c r="AE286" s="123"/>
      <c r="AF286" s="123"/>
      <c r="AG286" s="123"/>
    </row>
    <row r="287" spans="1:36" ht="15" customHeight="1" x14ac:dyDescent="0.25">
      <c r="A287" s="208" t="s">
        <v>26</v>
      </c>
      <c r="B287" s="208"/>
      <c r="C287" s="208"/>
      <c r="D287" s="208"/>
      <c r="E287" s="208"/>
      <c r="F287" s="208"/>
      <c r="G287" s="216" t="s">
        <v>30</v>
      </c>
      <c r="H287" s="216"/>
      <c r="I287" s="217" t="s">
        <v>9</v>
      </c>
      <c r="J287" s="218"/>
      <c r="K287" s="219"/>
      <c r="L287" s="208" t="s">
        <v>26</v>
      </c>
      <c r="M287" s="208"/>
      <c r="N287" s="208"/>
      <c r="O287" s="208"/>
      <c r="P287" s="208"/>
      <c r="Q287" s="208"/>
      <c r="R287" s="216" t="s">
        <v>30</v>
      </c>
      <c r="S287" s="216"/>
      <c r="T287" s="217" t="s">
        <v>9</v>
      </c>
      <c r="U287" s="218"/>
      <c r="V287" s="219"/>
      <c r="W287" s="208" t="s">
        <v>26</v>
      </c>
      <c r="X287" s="208"/>
      <c r="Y287" s="208"/>
      <c r="Z287" s="208"/>
      <c r="AA287" s="208"/>
      <c r="AB287" s="208"/>
      <c r="AC287" s="216" t="s">
        <v>30</v>
      </c>
      <c r="AD287" s="216"/>
      <c r="AE287" s="217" t="s">
        <v>9</v>
      </c>
      <c r="AF287" s="218"/>
      <c r="AG287" s="219"/>
    </row>
    <row r="288" spans="1:36" x14ac:dyDescent="0.25">
      <c r="A288" s="208" t="s">
        <v>27</v>
      </c>
      <c r="B288" s="208"/>
      <c r="C288" s="208" t="s">
        <v>28</v>
      </c>
      <c r="D288" s="208"/>
      <c r="E288" s="208" t="s">
        <v>29</v>
      </c>
      <c r="F288" s="208"/>
      <c r="G288" s="216"/>
      <c r="H288" s="216"/>
      <c r="I288" s="220"/>
      <c r="J288" s="221"/>
      <c r="K288" s="222"/>
      <c r="L288" s="208" t="s">
        <v>27</v>
      </c>
      <c r="M288" s="208"/>
      <c r="N288" s="208" t="s">
        <v>28</v>
      </c>
      <c r="O288" s="208"/>
      <c r="P288" s="208" t="s">
        <v>29</v>
      </c>
      <c r="Q288" s="208"/>
      <c r="R288" s="216"/>
      <c r="S288" s="216"/>
      <c r="T288" s="220"/>
      <c r="U288" s="221"/>
      <c r="V288" s="222"/>
      <c r="W288" s="208" t="s">
        <v>27</v>
      </c>
      <c r="X288" s="208"/>
      <c r="Y288" s="208" t="s">
        <v>28</v>
      </c>
      <c r="Z288" s="208"/>
      <c r="AA288" s="208" t="s">
        <v>29</v>
      </c>
      <c r="AB288" s="208"/>
      <c r="AC288" s="216"/>
      <c r="AD288" s="216"/>
      <c r="AE288" s="220"/>
      <c r="AF288" s="221"/>
      <c r="AG288" s="222"/>
    </row>
    <row r="289" spans="1:33" x14ac:dyDescent="0.25">
      <c r="A289" s="213">
        <v>2.8</v>
      </c>
      <c r="B289" s="213"/>
      <c r="C289" s="213">
        <v>4.8</v>
      </c>
      <c r="D289" s="213"/>
      <c r="E289" s="213">
        <v>24.6</v>
      </c>
      <c r="F289" s="213"/>
      <c r="G289" s="213">
        <v>137.19999999999999</v>
      </c>
      <c r="H289" s="213"/>
      <c r="I289" s="213">
        <v>15.3</v>
      </c>
      <c r="J289" s="111"/>
      <c r="K289" s="13"/>
      <c r="L289" s="213">
        <f>A289*180/150</f>
        <v>3.3599999999999994</v>
      </c>
      <c r="M289" s="213"/>
      <c r="N289" s="213">
        <f t="shared" ref="N289" si="66">C289*180/150</f>
        <v>5.76</v>
      </c>
      <c r="O289" s="213"/>
      <c r="P289" s="213">
        <f t="shared" ref="P289" si="67">E289*180/150</f>
        <v>29.52</v>
      </c>
      <c r="Q289" s="213"/>
      <c r="R289" s="213">
        <f t="shared" ref="R289" si="68">G289*180/150</f>
        <v>164.64</v>
      </c>
      <c r="S289" s="213"/>
      <c r="T289" s="213">
        <f t="shared" ref="T289" si="69">I289*180/150</f>
        <v>18.36</v>
      </c>
      <c r="U289" s="111"/>
      <c r="V289" s="13"/>
      <c r="W289" s="213">
        <f>A289*160/150</f>
        <v>2.9866666666666668</v>
      </c>
      <c r="X289" s="213"/>
      <c r="Y289" s="213">
        <f t="shared" ref="Y289" si="70">C289*160/150</f>
        <v>5.12</v>
      </c>
      <c r="Z289" s="213"/>
      <c r="AA289" s="213">
        <f t="shared" ref="AA289" si="71">E289*160/150</f>
        <v>26.24</v>
      </c>
      <c r="AB289" s="213"/>
      <c r="AC289" s="213">
        <f t="shared" ref="AC289" si="72">G289*160/150</f>
        <v>146.34666666666666</v>
      </c>
      <c r="AD289" s="213"/>
      <c r="AE289" s="213">
        <f t="shared" ref="AE289" si="73">I289*160/150</f>
        <v>16.32</v>
      </c>
      <c r="AF289" s="111"/>
      <c r="AG289" s="13"/>
    </row>
    <row r="290" spans="1:33" x14ac:dyDescent="0.25">
      <c r="A290" s="123" t="s">
        <v>32</v>
      </c>
      <c r="B290" s="123"/>
      <c r="C290" s="123"/>
      <c r="D290" s="123"/>
      <c r="E290" s="123"/>
      <c r="F290" s="123"/>
      <c r="G290" s="123"/>
      <c r="H290" s="123"/>
      <c r="I290" s="124"/>
      <c r="J290" s="124"/>
      <c r="K290" s="124"/>
      <c r="L290" s="123" t="s">
        <v>32</v>
      </c>
      <c r="M290" s="123"/>
      <c r="N290" s="123"/>
      <c r="O290" s="123"/>
      <c r="P290" s="123"/>
      <c r="Q290" s="123"/>
      <c r="R290" s="123"/>
      <c r="S290" s="123"/>
      <c r="T290" s="124"/>
      <c r="U290" s="124"/>
      <c r="V290" s="124"/>
      <c r="W290" s="123" t="s">
        <v>32</v>
      </c>
      <c r="X290" s="123"/>
      <c r="Y290" s="123"/>
      <c r="Z290" s="123"/>
      <c r="AA290" s="123"/>
      <c r="AB290" s="123"/>
      <c r="AC290" s="123"/>
      <c r="AD290" s="123"/>
      <c r="AE290" s="124"/>
      <c r="AF290" s="124"/>
      <c r="AG290" s="124"/>
    </row>
    <row r="291" spans="1:33" ht="103.5" customHeight="1" x14ac:dyDescent="0.25">
      <c r="A291" s="302" t="s">
        <v>784</v>
      </c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302" t="s">
        <v>784</v>
      </c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309" t="s">
        <v>489</v>
      </c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</row>
    <row r="292" spans="1:33" x14ac:dyDescent="0.25">
      <c r="A292" s="125" t="s">
        <v>10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 t="s">
        <v>10</v>
      </c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 t="s">
        <v>10</v>
      </c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</row>
    <row r="293" spans="1:33" ht="31.5" customHeight="1" x14ac:dyDescent="0.25">
      <c r="A293" s="121" t="s">
        <v>146</v>
      </c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 t="s">
        <v>146</v>
      </c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 t="s">
        <v>146</v>
      </c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</row>
    <row r="294" spans="1:33" x14ac:dyDescent="0.25">
      <c r="A294" s="125" t="s">
        <v>11</v>
      </c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 t="s">
        <v>11</v>
      </c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 t="s">
        <v>11</v>
      </c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</row>
    <row r="295" spans="1:33" ht="47.25" customHeight="1" x14ac:dyDescent="0.25">
      <c r="A295" s="121" t="s">
        <v>490</v>
      </c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 t="s">
        <v>490</v>
      </c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 t="s">
        <v>490</v>
      </c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</row>
    <row r="296" spans="1:33" x14ac:dyDescent="0.25">
      <c r="A296" s="224"/>
      <c r="B296" s="224"/>
      <c r="C296" s="224"/>
      <c r="D296" s="224"/>
      <c r="E296" s="23"/>
      <c r="F296" s="23"/>
      <c r="G296" s="23"/>
      <c r="H296" s="23"/>
      <c r="I296" s="23"/>
      <c r="J296" s="23"/>
      <c r="K296" s="23"/>
      <c r="L296" s="224"/>
      <c r="M296" s="224"/>
      <c r="N296" s="224"/>
      <c r="O296" s="224"/>
      <c r="P296" s="23"/>
      <c r="Q296" s="23"/>
      <c r="R296" s="23"/>
      <c r="S296" s="23"/>
      <c r="T296" s="23"/>
      <c r="U296" s="23"/>
      <c r="V296" s="23"/>
      <c r="W296" s="224"/>
      <c r="X296" s="224"/>
      <c r="Y296" s="224"/>
      <c r="Z296" s="224"/>
      <c r="AA296" s="23"/>
      <c r="AB296" s="23"/>
      <c r="AC296" s="23"/>
      <c r="AD296" s="23"/>
      <c r="AE296" s="23"/>
      <c r="AF296" s="23"/>
      <c r="AG296" s="23"/>
    </row>
    <row r="297" spans="1:33" ht="22.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</row>
    <row r="298" spans="1:33" x14ac:dyDescent="0.25">
      <c r="A298" s="95"/>
      <c r="B298" s="95"/>
      <c r="C298" s="95"/>
      <c r="D298" s="26"/>
      <c r="E298" s="95"/>
      <c r="F298" s="95"/>
      <c r="G298" s="95"/>
      <c r="H298" s="26"/>
      <c r="I298" s="95"/>
      <c r="J298" s="95"/>
      <c r="K298" s="95"/>
      <c r="L298" s="95"/>
      <c r="M298" s="95"/>
      <c r="N298" s="95"/>
      <c r="O298" s="26"/>
      <c r="P298" s="95"/>
      <c r="Q298" s="95"/>
      <c r="R298" s="95"/>
      <c r="S298" s="26"/>
      <c r="T298" s="95"/>
      <c r="U298" s="95"/>
      <c r="V298" s="95"/>
      <c r="W298" s="95"/>
      <c r="X298" s="95"/>
      <c r="Y298" s="95"/>
      <c r="Z298" s="26"/>
      <c r="AA298" s="95"/>
      <c r="AB298" s="95"/>
      <c r="AC298" s="95"/>
      <c r="AD298" s="26"/>
      <c r="AE298" s="95"/>
      <c r="AF298" s="95"/>
      <c r="AG298" s="95"/>
    </row>
    <row r="299" spans="1:33" x14ac:dyDescent="0.25">
      <c r="A299" s="200"/>
      <c r="B299" s="200"/>
      <c r="C299" s="200"/>
      <c r="D299" s="200"/>
      <c r="L299" s="200"/>
      <c r="M299" s="200"/>
      <c r="N299" s="200"/>
      <c r="O299" s="200"/>
      <c r="W299" s="200"/>
      <c r="X299" s="200"/>
      <c r="Y299" s="200"/>
      <c r="Z299" s="200"/>
      <c r="AA299" s="9"/>
      <c r="AB299" s="9"/>
      <c r="AC299" s="9"/>
      <c r="AD299" s="9"/>
      <c r="AE299" s="9"/>
      <c r="AF299" s="9"/>
      <c r="AG299" s="9"/>
    </row>
    <row r="300" spans="1:33" x14ac:dyDescent="0.25">
      <c r="A300" s="125" t="s">
        <v>391</v>
      </c>
      <c r="B300" s="125"/>
      <c r="C300" s="125"/>
      <c r="D300" s="125"/>
      <c r="E300" s="125"/>
      <c r="F300" s="125"/>
      <c r="G300" s="14"/>
      <c r="H300" s="14"/>
      <c r="I300" s="15"/>
      <c r="J300" s="125" t="s">
        <v>38</v>
      </c>
      <c r="K300" s="125"/>
      <c r="L300" s="125" t="s">
        <v>391</v>
      </c>
      <c r="M300" s="125"/>
      <c r="N300" s="125"/>
      <c r="O300" s="125"/>
      <c r="P300" s="125"/>
      <c r="Q300" s="125"/>
      <c r="R300" s="14"/>
      <c r="S300" s="14"/>
      <c r="T300" s="15"/>
      <c r="U300" s="125" t="s">
        <v>38</v>
      </c>
      <c r="V300" s="125"/>
      <c r="W300" s="125" t="s">
        <v>391</v>
      </c>
      <c r="X300" s="125"/>
      <c r="Y300" s="125"/>
      <c r="Z300" s="125"/>
      <c r="AA300" s="125"/>
      <c r="AB300" s="125"/>
      <c r="AC300" s="14"/>
      <c r="AD300" s="14"/>
      <c r="AE300" s="15"/>
      <c r="AF300" s="125" t="s">
        <v>38</v>
      </c>
      <c r="AG300" s="125"/>
    </row>
    <row r="301" spans="1:33" ht="12.75" customHeight="1" x14ac:dyDescent="0.25">
      <c r="A301" s="6"/>
      <c r="G301" s="11"/>
      <c r="H301" s="103"/>
      <c r="I301" s="103"/>
      <c r="J301" s="103" t="s">
        <v>0</v>
      </c>
      <c r="K301" s="103"/>
      <c r="R301" s="11"/>
      <c r="S301" s="103"/>
      <c r="T301" s="103"/>
      <c r="U301" s="103" t="s">
        <v>0</v>
      </c>
      <c r="V301" s="103"/>
    </row>
    <row r="302" spans="1:33" ht="12.75" customHeight="1" x14ac:dyDescent="0.25">
      <c r="H302" s="103"/>
      <c r="I302" s="103"/>
      <c r="J302" s="103" t="s">
        <v>632</v>
      </c>
      <c r="K302" s="103"/>
      <c r="S302" s="103"/>
      <c r="T302" s="103"/>
      <c r="U302" s="103" t="s">
        <v>632</v>
      </c>
      <c r="V302" s="103"/>
    </row>
    <row r="303" spans="1:33" ht="17.25" customHeight="1" x14ac:dyDescent="0.25">
      <c r="G303" s="12"/>
      <c r="H303" s="104" t="s">
        <v>633</v>
      </c>
      <c r="I303" s="104"/>
      <c r="J303" s="104"/>
      <c r="K303" s="104"/>
      <c r="R303" s="12"/>
      <c r="S303" s="104" t="s">
        <v>633</v>
      </c>
      <c r="T303" s="104"/>
      <c r="U303" s="104"/>
      <c r="V303" s="104"/>
    </row>
    <row r="304" spans="1:33" ht="21.75" customHeight="1" x14ac:dyDescent="0.25">
      <c r="G304" s="12"/>
      <c r="H304" s="94" t="s">
        <v>1</v>
      </c>
      <c r="I304" s="94"/>
      <c r="J304" s="94"/>
      <c r="K304" s="94"/>
      <c r="R304" s="12"/>
      <c r="S304" s="94" t="s">
        <v>1</v>
      </c>
      <c r="T304" s="94"/>
      <c r="U304" s="94"/>
      <c r="V304" s="94"/>
    </row>
    <row r="305" spans="1:22" ht="19.5" customHeight="1" x14ac:dyDescent="0.25">
      <c r="G305" s="12"/>
      <c r="H305" s="94" t="s">
        <v>2</v>
      </c>
      <c r="I305" s="94"/>
      <c r="J305" s="94"/>
      <c r="K305" s="94"/>
      <c r="R305" s="12"/>
      <c r="S305" s="94" t="s">
        <v>2</v>
      </c>
      <c r="T305" s="94"/>
      <c r="U305" s="94"/>
      <c r="V305" s="94"/>
    </row>
    <row r="306" spans="1:22" ht="21" customHeight="1" x14ac:dyDescent="0.25">
      <c r="G306" s="12"/>
      <c r="H306" s="94" t="s">
        <v>3</v>
      </c>
      <c r="I306" s="94"/>
      <c r="J306" s="94"/>
      <c r="K306" s="94"/>
      <c r="R306" s="12"/>
      <c r="S306" s="94" t="s">
        <v>3</v>
      </c>
      <c r="T306" s="94"/>
      <c r="U306" s="94"/>
      <c r="V306" s="94"/>
    </row>
    <row r="307" spans="1:22" x14ac:dyDescent="0.25">
      <c r="H307" s="95" t="s">
        <v>36</v>
      </c>
      <c r="I307" s="95"/>
      <c r="J307" s="95"/>
      <c r="K307" s="95"/>
      <c r="S307" s="95" t="s">
        <v>36</v>
      </c>
      <c r="T307" s="95"/>
      <c r="U307" s="95"/>
      <c r="V307" s="95"/>
    </row>
    <row r="308" spans="1:22" ht="4.5" customHeight="1" x14ac:dyDescent="0.25"/>
    <row r="309" spans="1:22" x14ac:dyDescent="0.25">
      <c r="C309" s="201" t="s">
        <v>582</v>
      </c>
      <c r="D309" s="201"/>
      <c r="E309" s="201"/>
      <c r="F309" s="201"/>
      <c r="G309" s="201"/>
      <c r="H309" s="201"/>
      <c r="I309" s="201"/>
      <c r="N309" s="201" t="s">
        <v>584</v>
      </c>
      <c r="O309" s="201"/>
      <c r="P309" s="201"/>
      <c r="Q309" s="201"/>
      <c r="R309" s="201"/>
      <c r="S309" s="201"/>
      <c r="T309" s="201"/>
    </row>
    <row r="310" spans="1:22" ht="5.25" customHeight="1" x14ac:dyDescent="0.25"/>
    <row r="311" spans="1:22" x14ac:dyDescent="0.25">
      <c r="A311" s="200" t="s">
        <v>16</v>
      </c>
      <c r="B311" s="200"/>
      <c r="C311" s="200"/>
      <c r="D311" s="200"/>
      <c r="E311" s="201" t="s">
        <v>583</v>
      </c>
      <c r="F311" s="201"/>
      <c r="G311" s="201"/>
      <c r="H311" s="201"/>
      <c r="I311" s="201"/>
      <c r="J311" s="201"/>
      <c r="K311" s="201"/>
      <c r="L311" s="200" t="s">
        <v>16</v>
      </c>
      <c r="M311" s="200"/>
      <c r="N311" s="200"/>
      <c r="O311" s="200"/>
      <c r="P311" s="201" t="s">
        <v>583</v>
      </c>
      <c r="Q311" s="201"/>
      <c r="R311" s="201"/>
      <c r="S311" s="201"/>
      <c r="T311" s="201"/>
      <c r="U311" s="201"/>
      <c r="V311" s="201"/>
    </row>
    <row r="312" spans="1:22" ht="28.5" customHeight="1" x14ac:dyDescent="0.25">
      <c r="A312" s="122" t="s">
        <v>17</v>
      </c>
      <c r="B312" s="122"/>
      <c r="C312" s="122"/>
      <c r="D312" s="122"/>
      <c r="E312" s="100" t="s">
        <v>585</v>
      </c>
      <c r="F312" s="100"/>
      <c r="G312" s="100"/>
      <c r="H312" s="100"/>
      <c r="I312" s="100"/>
      <c r="J312" s="100"/>
      <c r="K312" s="100"/>
      <c r="L312" s="122" t="s">
        <v>17</v>
      </c>
      <c r="M312" s="122"/>
      <c r="N312" s="122"/>
      <c r="O312" s="122"/>
      <c r="P312" s="100" t="s">
        <v>585</v>
      </c>
      <c r="Q312" s="100"/>
      <c r="R312" s="100"/>
      <c r="S312" s="100"/>
      <c r="T312" s="100"/>
      <c r="U312" s="100"/>
      <c r="V312" s="100"/>
    </row>
    <row r="313" spans="1:22" x14ac:dyDescent="0.25">
      <c r="A313" s="200" t="s">
        <v>18</v>
      </c>
      <c r="B313" s="200"/>
      <c r="C313" s="200"/>
      <c r="D313" s="200"/>
      <c r="E313" s="125">
        <v>297</v>
      </c>
      <c r="F313" s="125"/>
      <c r="G313" s="125"/>
      <c r="H313" s="125"/>
      <c r="I313" s="125"/>
      <c r="J313" s="125"/>
      <c r="K313" s="125"/>
      <c r="L313" s="200" t="s">
        <v>18</v>
      </c>
      <c r="M313" s="200"/>
      <c r="N313" s="200"/>
      <c r="O313" s="200"/>
      <c r="P313" s="125">
        <v>297</v>
      </c>
      <c r="Q313" s="125"/>
      <c r="R313" s="125"/>
      <c r="S313" s="125"/>
      <c r="T313" s="125"/>
      <c r="U313" s="125"/>
      <c r="V313" s="125"/>
    </row>
    <row r="314" spans="1:22" x14ac:dyDescent="0.25">
      <c r="A314" s="200" t="s">
        <v>24</v>
      </c>
      <c r="B314" s="200"/>
      <c r="C314" s="200"/>
      <c r="D314" s="200"/>
      <c r="E314" s="125">
        <v>150</v>
      </c>
      <c r="F314" s="125"/>
      <c r="G314" s="125"/>
      <c r="H314" s="125"/>
      <c r="I314" s="125"/>
      <c r="J314" s="125"/>
      <c r="K314" s="125"/>
      <c r="L314" s="200" t="s">
        <v>24</v>
      </c>
      <c r="M314" s="200"/>
      <c r="N314" s="200"/>
      <c r="O314" s="200"/>
      <c r="P314" s="125">
        <v>180</v>
      </c>
      <c r="Q314" s="125"/>
      <c r="R314" s="125"/>
      <c r="S314" s="125"/>
      <c r="T314" s="125"/>
      <c r="U314" s="125"/>
      <c r="V314" s="125"/>
    </row>
    <row r="315" spans="1:22" x14ac:dyDescent="0.25">
      <c r="A315" s="207" t="s">
        <v>19</v>
      </c>
      <c r="B315" s="207"/>
      <c r="C315" s="207"/>
      <c r="D315" s="207"/>
      <c r="E315" s="207"/>
      <c r="F315" s="208" t="s">
        <v>20</v>
      </c>
      <c r="G315" s="208"/>
      <c r="H315" s="208"/>
      <c r="I315" s="208"/>
      <c r="J315" s="208"/>
      <c r="K315" s="208"/>
      <c r="L315" s="207" t="s">
        <v>19</v>
      </c>
      <c r="M315" s="207"/>
      <c r="N315" s="207"/>
      <c r="O315" s="207"/>
      <c r="P315" s="207"/>
      <c r="Q315" s="208" t="s">
        <v>20</v>
      </c>
      <c r="R315" s="208"/>
      <c r="S315" s="208"/>
      <c r="T315" s="208"/>
      <c r="U315" s="208"/>
      <c r="V315" s="208"/>
    </row>
    <row r="316" spans="1:22" x14ac:dyDescent="0.25">
      <c r="A316" s="207"/>
      <c r="B316" s="207"/>
      <c r="C316" s="207"/>
      <c r="D316" s="207"/>
      <c r="E316" s="207"/>
      <c r="F316" s="208" t="s">
        <v>21</v>
      </c>
      <c r="G316" s="208"/>
      <c r="H316" s="208"/>
      <c r="I316" s="208" t="s">
        <v>22</v>
      </c>
      <c r="J316" s="208"/>
      <c r="K316" s="208"/>
      <c r="L316" s="207"/>
      <c r="M316" s="207"/>
      <c r="N316" s="207"/>
      <c r="O316" s="207"/>
      <c r="P316" s="207"/>
      <c r="Q316" s="208" t="s">
        <v>21</v>
      </c>
      <c r="R316" s="208"/>
      <c r="S316" s="208"/>
      <c r="T316" s="208" t="s">
        <v>22</v>
      </c>
      <c r="U316" s="208"/>
      <c r="V316" s="208"/>
    </row>
    <row r="317" spans="1:22" x14ac:dyDescent="0.25">
      <c r="A317" s="205" t="s">
        <v>586</v>
      </c>
      <c r="B317" s="205"/>
      <c r="C317" s="205"/>
      <c r="D317" s="205"/>
      <c r="E317" s="205"/>
      <c r="F317" s="111">
        <v>35</v>
      </c>
      <c r="G317" s="113"/>
      <c r="H317" s="112"/>
      <c r="I317" s="111">
        <v>35</v>
      </c>
      <c r="J317" s="113"/>
      <c r="K317" s="112"/>
      <c r="L317" s="205" t="s">
        <v>586</v>
      </c>
      <c r="M317" s="205"/>
      <c r="N317" s="205"/>
      <c r="O317" s="205"/>
      <c r="P317" s="205"/>
      <c r="Q317" s="111">
        <f>F317*180/150</f>
        <v>42</v>
      </c>
      <c r="R317" s="113"/>
      <c r="S317" s="112"/>
      <c r="T317" s="111">
        <f>I317*180/150</f>
        <v>42</v>
      </c>
      <c r="U317" s="113"/>
      <c r="V317" s="112"/>
    </row>
    <row r="318" spans="1:22" x14ac:dyDescent="0.25">
      <c r="A318" s="205" t="s">
        <v>57</v>
      </c>
      <c r="B318" s="205"/>
      <c r="C318" s="205"/>
      <c r="D318" s="205"/>
      <c r="E318" s="205"/>
      <c r="F318" s="111">
        <v>123</v>
      </c>
      <c r="G318" s="113"/>
      <c r="H318" s="112"/>
      <c r="I318" s="111">
        <v>123</v>
      </c>
      <c r="J318" s="113"/>
      <c r="K318" s="112"/>
      <c r="L318" s="205" t="s">
        <v>57</v>
      </c>
      <c r="M318" s="205"/>
      <c r="N318" s="205"/>
      <c r="O318" s="205"/>
      <c r="P318" s="205"/>
      <c r="Q318" s="111">
        <f t="shared" ref="Q318:Q319" si="74">F318*180/150</f>
        <v>147.6</v>
      </c>
      <c r="R318" s="113"/>
      <c r="S318" s="112"/>
      <c r="T318" s="111">
        <f t="shared" ref="T318:T320" si="75">I318*180/150</f>
        <v>147.6</v>
      </c>
      <c r="U318" s="113"/>
      <c r="V318" s="112"/>
    </row>
    <row r="319" spans="1:22" x14ac:dyDescent="0.25">
      <c r="A319" s="205" t="s">
        <v>7</v>
      </c>
      <c r="B319" s="205"/>
      <c r="C319" s="205"/>
      <c r="D319" s="205"/>
      <c r="E319" s="205"/>
      <c r="F319" s="111">
        <v>5</v>
      </c>
      <c r="G319" s="113"/>
      <c r="H319" s="112"/>
      <c r="I319" s="111">
        <v>5</v>
      </c>
      <c r="J319" s="113"/>
      <c r="K319" s="112"/>
      <c r="L319" s="205" t="s">
        <v>7</v>
      </c>
      <c r="M319" s="205"/>
      <c r="N319" s="205"/>
      <c r="O319" s="205"/>
      <c r="P319" s="205"/>
      <c r="Q319" s="111">
        <f t="shared" si="74"/>
        <v>6</v>
      </c>
      <c r="R319" s="113"/>
      <c r="S319" s="112"/>
      <c r="T319" s="111">
        <f t="shared" si="75"/>
        <v>6</v>
      </c>
      <c r="U319" s="113"/>
      <c r="V319" s="112"/>
    </row>
    <row r="320" spans="1:22" x14ac:dyDescent="0.25">
      <c r="A320" s="205" t="s">
        <v>25</v>
      </c>
      <c r="B320" s="205"/>
      <c r="C320" s="205"/>
      <c r="D320" s="205"/>
      <c r="E320" s="205"/>
      <c r="F320" s="111"/>
      <c r="G320" s="113"/>
      <c r="H320" s="112"/>
      <c r="I320" s="260">
        <v>150</v>
      </c>
      <c r="J320" s="261"/>
      <c r="K320" s="262"/>
      <c r="L320" s="205" t="s">
        <v>25</v>
      </c>
      <c r="M320" s="205"/>
      <c r="N320" s="205"/>
      <c r="O320" s="205"/>
      <c r="P320" s="205"/>
      <c r="Q320" s="111"/>
      <c r="R320" s="113"/>
      <c r="S320" s="112"/>
      <c r="T320" s="111">
        <f t="shared" si="75"/>
        <v>180</v>
      </c>
      <c r="U320" s="113"/>
      <c r="V320" s="112"/>
    </row>
    <row r="321" spans="1:22" x14ac:dyDescent="0.25">
      <c r="A321" s="205"/>
      <c r="B321" s="205"/>
      <c r="C321" s="205"/>
      <c r="D321" s="205"/>
      <c r="E321" s="205"/>
      <c r="F321" s="111"/>
      <c r="G321" s="113"/>
      <c r="H321" s="112"/>
      <c r="I321" s="111"/>
      <c r="J321" s="113"/>
      <c r="K321" s="112"/>
      <c r="L321" s="205"/>
      <c r="M321" s="205"/>
      <c r="N321" s="205"/>
      <c r="O321" s="205"/>
      <c r="P321" s="205"/>
      <c r="Q321" s="111"/>
      <c r="R321" s="113"/>
      <c r="S321" s="112"/>
      <c r="T321" s="111"/>
      <c r="U321" s="113"/>
      <c r="V321" s="112"/>
    </row>
    <row r="322" spans="1:22" x14ac:dyDescent="0.25">
      <c r="A322" s="247"/>
      <c r="B322" s="248"/>
      <c r="C322" s="248"/>
      <c r="D322" s="248"/>
      <c r="E322" s="249"/>
      <c r="F322" s="208"/>
      <c r="G322" s="208"/>
      <c r="H322" s="208"/>
      <c r="I322" s="208"/>
      <c r="J322" s="208"/>
      <c r="K322" s="208"/>
      <c r="L322" s="247"/>
      <c r="M322" s="248"/>
      <c r="N322" s="248"/>
      <c r="O322" s="248"/>
      <c r="P322" s="249"/>
      <c r="Q322" s="208"/>
      <c r="R322" s="208"/>
      <c r="S322" s="208"/>
      <c r="T322" s="208"/>
      <c r="U322" s="208"/>
      <c r="V322" s="208"/>
    </row>
    <row r="323" spans="1:22" hidden="1" x14ac:dyDescent="0.25">
      <c r="A323" s="208"/>
      <c r="B323" s="208"/>
      <c r="C323" s="208"/>
      <c r="D323" s="208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</row>
    <row r="324" spans="1:22" x14ac:dyDescent="0.25">
      <c r="A324" s="208"/>
      <c r="B324" s="208"/>
      <c r="C324" s="208"/>
      <c r="D324" s="208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</row>
    <row r="325" spans="1:22" x14ac:dyDescent="0.25">
      <c r="A325" s="208"/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</row>
    <row r="326" spans="1:22" ht="15" hidden="1" customHeight="1" x14ac:dyDescent="0.25">
      <c r="A326" s="208"/>
      <c r="B326" s="208"/>
      <c r="C326" s="208"/>
      <c r="D326" s="208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</row>
    <row r="327" spans="1:22" x14ac:dyDescent="0.25">
      <c r="A327" s="208"/>
      <c r="B327" s="208"/>
      <c r="C327" s="208"/>
      <c r="D327" s="208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</row>
    <row r="328" spans="1:22" x14ac:dyDescent="0.25">
      <c r="A328" s="215" t="s">
        <v>31</v>
      </c>
      <c r="B328" s="215"/>
      <c r="C328" s="215"/>
      <c r="D328" s="215"/>
      <c r="E328" s="215"/>
      <c r="F328" s="215"/>
      <c r="G328" s="215"/>
      <c r="H328" s="215"/>
      <c r="I328" s="123"/>
      <c r="J328" s="123"/>
      <c r="K328" s="123"/>
      <c r="L328" s="215" t="s">
        <v>31</v>
      </c>
      <c r="M328" s="215"/>
      <c r="N328" s="215"/>
      <c r="O328" s="215"/>
      <c r="P328" s="215"/>
      <c r="Q328" s="215"/>
      <c r="R328" s="215"/>
      <c r="S328" s="215"/>
      <c r="T328" s="123"/>
      <c r="U328" s="123"/>
      <c r="V328" s="123"/>
    </row>
    <row r="329" spans="1:22" ht="15" customHeight="1" x14ac:dyDescent="0.25">
      <c r="A329" s="208" t="s">
        <v>26</v>
      </c>
      <c r="B329" s="208"/>
      <c r="C329" s="208"/>
      <c r="D329" s="208"/>
      <c r="E329" s="208"/>
      <c r="F329" s="208"/>
      <c r="G329" s="216" t="s">
        <v>30</v>
      </c>
      <c r="H329" s="216"/>
      <c r="I329" s="217" t="s">
        <v>9</v>
      </c>
      <c r="J329" s="218"/>
      <c r="K329" s="219"/>
      <c r="L329" s="208" t="s">
        <v>26</v>
      </c>
      <c r="M329" s="208"/>
      <c r="N329" s="208"/>
      <c r="O329" s="208"/>
      <c r="P329" s="208"/>
      <c r="Q329" s="208"/>
      <c r="R329" s="216" t="s">
        <v>30</v>
      </c>
      <c r="S329" s="216"/>
      <c r="T329" s="217" t="s">
        <v>9</v>
      </c>
      <c r="U329" s="218"/>
      <c r="V329" s="219"/>
    </row>
    <row r="330" spans="1:22" x14ac:dyDescent="0.25">
      <c r="A330" s="208" t="s">
        <v>27</v>
      </c>
      <c r="B330" s="208"/>
      <c r="C330" s="208" t="s">
        <v>28</v>
      </c>
      <c r="D330" s="208"/>
      <c r="E330" s="208" t="s">
        <v>29</v>
      </c>
      <c r="F330" s="208"/>
      <c r="G330" s="216"/>
      <c r="H330" s="216"/>
      <c r="I330" s="220"/>
      <c r="J330" s="221"/>
      <c r="K330" s="222"/>
      <c r="L330" s="208" t="s">
        <v>27</v>
      </c>
      <c r="M330" s="208"/>
      <c r="N330" s="208" t="s">
        <v>28</v>
      </c>
      <c r="O330" s="208"/>
      <c r="P330" s="208" t="s">
        <v>29</v>
      </c>
      <c r="Q330" s="208"/>
      <c r="R330" s="216"/>
      <c r="S330" s="216"/>
      <c r="T330" s="220"/>
      <c r="U330" s="221"/>
      <c r="V330" s="222"/>
    </row>
    <row r="331" spans="1:22" x14ac:dyDescent="0.25">
      <c r="A331" s="213">
        <v>6.6</v>
      </c>
      <c r="B331" s="213"/>
      <c r="C331" s="213">
        <v>7.1</v>
      </c>
      <c r="D331" s="213"/>
      <c r="E331" s="213">
        <v>30.9</v>
      </c>
      <c r="F331" s="213"/>
      <c r="G331" s="213">
        <v>231</v>
      </c>
      <c r="H331" s="213"/>
      <c r="I331" s="213">
        <v>0</v>
      </c>
      <c r="J331" s="111"/>
      <c r="K331" s="13"/>
      <c r="L331" s="213">
        <f>A331*180/150</f>
        <v>7.92</v>
      </c>
      <c r="M331" s="213"/>
      <c r="N331" s="213">
        <f t="shared" ref="N331" si="76">C331*180/150</f>
        <v>8.52</v>
      </c>
      <c r="O331" s="213"/>
      <c r="P331" s="213">
        <f t="shared" ref="P331" si="77">E331*180/150</f>
        <v>37.08</v>
      </c>
      <c r="Q331" s="213"/>
      <c r="R331" s="213">
        <f t="shared" ref="R331" si="78">G331*180/150</f>
        <v>277.2</v>
      </c>
      <c r="S331" s="213"/>
      <c r="T331" s="213">
        <f t="shared" ref="T331" si="79">I331*180/150</f>
        <v>0</v>
      </c>
      <c r="U331" s="111"/>
      <c r="V331" s="13"/>
    </row>
    <row r="332" spans="1:22" x14ac:dyDescent="0.25">
      <c r="A332" s="123" t="s">
        <v>32</v>
      </c>
      <c r="B332" s="123"/>
      <c r="C332" s="123"/>
      <c r="D332" s="123"/>
      <c r="E332" s="123"/>
      <c r="F332" s="123"/>
      <c r="G332" s="123"/>
      <c r="H332" s="123"/>
      <c r="I332" s="124"/>
      <c r="J332" s="124"/>
      <c r="K332" s="124"/>
      <c r="L332" s="123" t="s">
        <v>32</v>
      </c>
      <c r="M332" s="123"/>
      <c r="N332" s="123"/>
      <c r="O332" s="123"/>
      <c r="P332" s="123"/>
      <c r="Q332" s="123"/>
      <c r="R332" s="123"/>
      <c r="S332" s="123"/>
      <c r="T332" s="124"/>
      <c r="U332" s="124"/>
      <c r="V332" s="124"/>
    </row>
    <row r="333" spans="1:22" ht="96" customHeight="1" x14ac:dyDescent="0.25">
      <c r="A333" s="121" t="s">
        <v>587</v>
      </c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1" t="s">
        <v>587</v>
      </c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</row>
    <row r="334" spans="1:22" x14ac:dyDescent="0.25">
      <c r="A334" s="125" t="s">
        <v>10</v>
      </c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 t="s">
        <v>10</v>
      </c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</row>
    <row r="335" spans="1:22" ht="36.75" customHeight="1" x14ac:dyDescent="0.25">
      <c r="A335" s="121" t="s">
        <v>191</v>
      </c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 t="s">
        <v>191</v>
      </c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</row>
    <row r="336" spans="1:22" x14ac:dyDescent="0.25">
      <c r="A336" s="125" t="s">
        <v>11</v>
      </c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 t="s">
        <v>11</v>
      </c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</row>
    <row r="337" spans="1:22" ht="51" customHeight="1" x14ac:dyDescent="0.25">
      <c r="A337" s="121" t="s">
        <v>588</v>
      </c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 t="s">
        <v>588</v>
      </c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</row>
    <row r="338" spans="1:22" x14ac:dyDescent="0.25">
      <c r="A338" s="224"/>
      <c r="B338" s="224"/>
      <c r="C338" s="224"/>
      <c r="D338" s="224"/>
      <c r="E338" s="23"/>
      <c r="F338" s="23"/>
      <c r="G338" s="23"/>
      <c r="H338" s="23"/>
      <c r="I338" s="23"/>
      <c r="J338" s="23"/>
      <c r="K338" s="23"/>
      <c r="L338" s="224"/>
      <c r="M338" s="224"/>
      <c r="N338" s="224"/>
      <c r="O338" s="224"/>
      <c r="P338" s="23"/>
      <c r="Q338" s="23"/>
      <c r="R338" s="23"/>
      <c r="S338" s="23"/>
      <c r="T338" s="23"/>
      <c r="U338" s="23"/>
      <c r="V338" s="23"/>
    </row>
    <row r="339" spans="1:22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x14ac:dyDescent="0.25">
      <c r="A340" s="95"/>
      <c r="B340" s="95"/>
      <c r="C340" s="95"/>
      <c r="D340" s="26"/>
      <c r="E340" s="95"/>
      <c r="F340" s="95"/>
      <c r="G340" s="95"/>
      <c r="H340" s="26"/>
      <c r="I340" s="95"/>
      <c r="J340" s="95"/>
      <c r="K340" s="95"/>
      <c r="L340" s="95"/>
      <c r="M340" s="95"/>
      <c r="N340" s="95"/>
      <c r="O340" s="26"/>
      <c r="P340" s="95"/>
      <c r="Q340" s="95"/>
      <c r="R340" s="95"/>
      <c r="S340" s="26"/>
      <c r="T340" s="95"/>
      <c r="U340" s="95"/>
      <c r="V340" s="95"/>
    </row>
    <row r="341" spans="1:22" x14ac:dyDescent="0.25">
      <c r="A341" s="200"/>
      <c r="B341" s="200"/>
      <c r="C341" s="200"/>
      <c r="D341" s="200"/>
      <c r="L341" s="200"/>
      <c r="M341" s="200"/>
      <c r="N341" s="200"/>
      <c r="O341" s="200"/>
    </row>
    <row r="342" spans="1:22" x14ac:dyDescent="0.25">
      <c r="A342" s="125" t="s">
        <v>391</v>
      </c>
      <c r="B342" s="125"/>
      <c r="C342" s="125"/>
      <c r="D342" s="125"/>
      <c r="E342" s="125"/>
      <c r="F342" s="125"/>
      <c r="G342" s="14"/>
      <c r="H342" s="14"/>
      <c r="I342" s="15"/>
      <c r="J342" s="125" t="s">
        <v>38</v>
      </c>
      <c r="K342" s="125"/>
      <c r="L342" s="125" t="s">
        <v>391</v>
      </c>
      <c r="M342" s="125"/>
      <c r="N342" s="125"/>
      <c r="O342" s="125"/>
      <c r="P342" s="125"/>
      <c r="Q342" s="125"/>
      <c r="R342" s="14"/>
      <c r="S342" s="14"/>
      <c r="T342" s="15"/>
      <c r="U342" s="125" t="s">
        <v>38</v>
      </c>
      <c r="V342" s="125"/>
    </row>
  </sheetData>
  <mergeCells count="1731">
    <mergeCell ref="W289:X289"/>
    <mergeCell ref="Y289:Z289"/>
    <mergeCell ref="AA289:AB289"/>
    <mergeCell ref="AC289:AD289"/>
    <mergeCell ref="AE289:AF289"/>
    <mergeCell ref="W290:AG290"/>
    <mergeCell ref="W291:AG291"/>
    <mergeCell ref="W292:AG292"/>
    <mergeCell ref="W293:AG293"/>
    <mergeCell ref="W294:AG294"/>
    <mergeCell ref="W295:AG295"/>
    <mergeCell ref="W296:Z296"/>
    <mergeCell ref="W298:Y298"/>
    <mergeCell ref="AA298:AC298"/>
    <mergeCell ref="AE298:AG298"/>
    <mergeCell ref="W299:Z299"/>
    <mergeCell ref="W300:AB300"/>
    <mergeCell ref="AF300:AG300"/>
    <mergeCell ref="W282:AA282"/>
    <mergeCell ref="AB282:AD282"/>
    <mergeCell ref="AE282:AG282"/>
    <mergeCell ref="W283:AA283"/>
    <mergeCell ref="AB283:AD283"/>
    <mergeCell ref="AE283:AG283"/>
    <mergeCell ref="W284:AA284"/>
    <mergeCell ref="AB284:AD284"/>
    <mergeCell ref="AE284:AG284"/>
    <mergeCell ref="W285:AA285"/>
    <mergeCell ref="AB285:AD285"/>
    <mergeCell ref="AE285:AG285"/>
    <mergeCell ref="W286:AG286"/>
    <mergeCell ref="W287:AB287"/>
    <mergeCell ref="AC287:AD288"/>
    <mergeCell ref="AE287:AG288"/>
    <mergeCell ref="W288:X288"/>
    <mergeCell ref="Y288:Z288"/>
    <mergeCell ref="AA288:AB288"/>
    <mergeCell ref="W276:AA276"/>
    <mergeCell ref="AB276:AD276"/>
    <mergeCell ref="AE276:AG276"/>
    <mergeCell ref="W277:AA277"/>
    <mergeCell ref="AB277:AD277"/>
    <mergeCell ref="AE277:AG277"/>
    <mergeCell ref="W278:AA278"/>
    <mergeCell ref="AB278:AD278"/>
    <mergeCell ref="AE278:AG278"/>
    <mergeCell ref="W279:AA279"/>
    <mergeCell ref="AB279:AD279"/>
    <mergeCell ref="AE279:AG279"/>
    <mergeCell ref="W280:AA280"/>
    <mergeCell ref="AB280:AD280"/>
    <mergeCell ref="AE280:AG280"/>
    <mergeCell ref="W281:AA281"/>
    <mergeCell ref="AB281:AD281"/>
    <mergeCell ref="AE281:AG281"/>
    <mergeCell ref="AD263:AG263"/>
    <mergeCell ref="AD264:AG264"/>
    <mergeCell ref="AD265:AG265"/>
    <mergeCell ref="Y267:AE267"/>
    <mergeCell ref="W269:Z269"/>
    <mergeCell ref="AA269:AG269"/>
    <mergeCell ref="W270:Z270"/>
    <mergeCell ref="AA270:AG270"/>
    <mergeCell ref="W271:Z271"/>
    <mergeCell ref="AA271:AG271"/>
    <mergeCell ref="W272:Z272"/>
    <mergeCell ref="AA272:AG272"/>
    <mergeCell ref="W273:AA274"/>
    <mergeCell ref="AB273:AG273"/>
    <mergeCell ref="AB274:AD274"/>
    <mergeCell ref="AE274:AG274"/>
    <mergeCell ref="W275:AA275"/>
    <mergeCell ref="AB275:AD275"/>
    <mergeCell ref="AE275:AG275"/>
    <mergeCell ref="W120:AG120"/>
    <mergeCell ref="W121:AG121"/>
    <mergeCell ref="W122:AG122"/>
    <mergeCell ref="W123:AG123"/>
    <mergeCell ref="W124:Z124"/>
    <mergeCell ref="W126:Y126"/>
    <mergeCell ref="AA126:AC126"/>
    <mergeCell ref="AE126:AG126"/>
    <mergeCell ref="W127:Z127"/>
    <mergeCell ref="W128:AB128"/>
    <mergeCell ref="AF128:AG128"/>
    <mergeCell ref="AD259:AE259"/>
    <mergeCell ref="AF259:AG259"/>
    <mergeCell ref="AD260:AE260"/>
    <mergeCell ref="AF260:AG260"/>
    <mergeCell ref="AD261:AG261"/>
    <mergeCell ref="AD262:AG262"/>
    <mergeCell ref="AD172:AE172"/>
    <mergeCell ref="AF172:AG172"/>
    <mergeCell ref="AD173:AE173"/>
    <mergeCell ref="AF173:AG173"/>
    <mergeCell ref="AD174:AG174"/>
    <mergeCell ref="AD175:AG175"/>
    <mergeCell ref="AD176:AG176"/>
    <mergeCell ref="AD177:AG177"/>
    <mergeCell ref="AD178:AG178"/>
    <mergeCell ref="Y180:AE180"/>
    <mergeCell ref="W182:Z182"/>
    <mergeCell ref="AA182:AG182"/>
    <mergeCell ref="W183:Z183"/>
    <mergeCell ref="AA183:AG183"/>
    <mergeCell ref="W184:Z184"/>
    <mergeCell ref="W113:AA113"/>
    <mergeCell ref="AB113:AD113"/>
    <mergeCell ref="AE113:AG113"/>
    <mergeCell ref="W114:AG114"/>
    <mergeCell ref="W115:AB115"/>
    <mergeCell ref="AC115:AD116"/>
    <mergeCell ref="AE115:AG116"/>
    <mergeCell ref="W116:X116"/>
    <mergeCell ref="Y116:Z116"/>
    <mergeCell ref="AA116:AB116"/>
    <mergeCell ref="W117:X117"/>
    <mergeCell ref="Y117:Z117"/>
    <mergeCell ref="AA117:AB117"/>
    <mergeCell ref="AC117:AD117"/>
    <mergeCell ref="AE117:AF117"/>
    <mergeCell ref="W118:AG118"/>
    <mergeCell ref="W119:AG119"/>
    <mergeCell ref="W107:AA107"/>
    <mergeCell ref="AB107:AD107"/>
    <mergeCell ref="AE107:AG107"/>
    <mergeCell ref="W108:AA108"/>
    <mergeCell ref="AB108:AD108"/>
    <mergeCell ref="AE108:AG108"/>
    <mergeCell ref="W109:AA109"/>
    <mergeCell ref="AB109:AD109"/>
    <mergeCell ref="AE109:AG109"/>
    <mergeCell ref="W110:AA110"/>
    <mergeCell ref="AB110:AD110"/>
    <mergeCell ref="AE110:AG110"/>
    <mergeCell ref="W111:AA111"/>
    <mergeCell ref="AB111:AD111"/>
    <mergeCell ref="AE111:AG111"/>
    <mergeCell ref="W112:AA112"/>
    <mergeCell ref="AB112:AD112"/>
    <mergeCell ref="AE112:AG112"/>
    <mergeCell ref="W100:AA101"/>
    <mergeCell ref="AB100:AG100"/>
    <mergeCell ref="AB101:AD101"/>
    <mergeCell ref="AE101:AG101"/>
    <mergeCell ref="W102:AA102"/>
    <mergeCell ref="AB102:AD102"/>
    <mergeCell ref="AE102:AG102"/>
    <mergeCell ref="W103:AA103"/>
    <mergeCell ref="AB103:AD103"/>
    <mergeCell ref="AE103:AG103"/>
    <mergeCell ref="W104:AA104"/>
    <mergeCell ref="AB104:AD104"/>
    <mergeCell ref="AE104:AG104"/>
    <mergeCell ref="W105:AA105"/>
    <mergeCell ref="AB105:AD105"/>
    <mergeCell ref="AE105:AG105"/>
    <mergeCell ref="W106:AA106"/>
    <mergeCell ref="AB106:AD106"/>
    <mergeCell ref="AE106:AG106"/>
    <mergeCell ref="AD86:AE86"/>
    <mergeCell ref="AF86:AG86"/>
    <mergeCell ref="AD87:AE87"/>
    <mergeCell ref="AF87:AG87"/>
    <mergeCell ref="AD88:AG88"/>
    <mergeCell ref="AD89:AG89"/>
    <mergeCell ref="AD90:AG90"/>
    <mergeCell ref="AD91:AG91"/>
    <mergeCell ref="AD92:AG92"/>
    <mergeCell ref="Y94:AE94"/>
    <mergeCell ref="W96:Z96"/>
    <mergeCell ref="AA96:AG96"/>
    <mergeCell ref="W97:Z97"/>
    <mergeCell ref="AA97:AG97"/>
    <mergeCell ref="W98:Z98"/>
    <mergeCell ref="AA98:AG98"/>
    <mergeCell ref="W99:Z99"/>
    <mergeCell ref="AA99:AG99"/>
    <mergeCell ref="W74:X74"/>
    <mergeCell ref="Y74:Z74"/>
    <mergeCell ref="AA74:AB74"/>
    <mergeCell ref="AC74:AD74"/>
    <mergeCell ref="AE74:AF74"/>
    <mergeCell ref="W75:AG75"/>
    <mergeCell ref="W76:AG76"/>
    <mergeCell ref="W77:AG77"/>
    <mergeCell ref="W78:AG78"/>
    <mergeCell ref="W79:AG79"/>
    <mergeCell ref="W80:AG80"/>
    <mergeCell ref="W81:Z81"/>
    <mergeCell ref="W83:Y83"/>
    <mergeCell ref="AA83:AC83"/>
    <mergeCell ref="AE83:AG83"/>
    <mergeCell ref="W84:Z84"/>
    <mergeCell ref="W85:AB85"/>
    <mergeCell ref="AF85:AG85"/>
    <mergeCell ref="W67:AA67"/>
    <mergeCell ref="AB67:AD67"/>
    <mergeCell ref="AE67:AG67"/>
    <mergeCell ref="W68:AA68"/>
    <mergeCell ref="AB68:AD68"/>
    <mergeCell ref="AE68:AG68"/>
    <mergeCell ref="W69:AA69"/>
    <mergeCell ref="AB69:AD69"/>
    <mergeCell ref="AE69:AG69"/>
    <mergeCell ref="W70:AA70"/>
    <mergeCell ref="AB70:AD70"/>
    <mergeCell ref="AE70:AG70"/>
    <mergeCell ref="W71:AG71"/>
    <mergeCell ref="W72:AB72"/>
    <mergeCell ref="AC72:AD73"/>
    <mergeCell ref="AE72:AG73"/>
    <mergeCell ref="W73:X73"/>
    <mergeCell ref="Y73:Z73"/>
    <mergeCell ref="AA73:AB73"/>
    <mergeCell ref="W61:AA61"/>
    <mergeCell ref="AB61:AD61"/>
    <mergeCell ref="AE61:AG61"/>
    <mergeCell ref="W62:AA62"/>
    <mergeCell ref="AB62:AD62"/>
    <mergeCell ref="AE62:AG62"/>
    <mergeCell ref="W63:AA63"/>
    <mergeCell ref="AB63:AD63"/>
    <mergeCell ref="AE63:AG63"/>
    <mergeCell ref="W64:AA64"/>
    <mergeCell ref="AB64:AD64"/>
    <mergeCell ref="AE64:AG64"/>
    <mergeCell ref="W65:AA65"/>
    <mergeCell ref="AB65:AD65"/>
    <mergeCell ref="AE65:AG65"/>
    <mergeCell ref="W66:AA66"/>
    <mergeCell ref="AB66:AD66"/>
    <mergeCell ref="AE66:AG66"/>
    <mergeCell ref="AD48:AG48"/>
    <mergeCell ref="AD49:AG49"/>
    <mergeCell ref="AD50:AG50"/>
    <mergeCell ref="Y52:AE52"/>
    <mergeCell ref="W54:Z54"/>
    <mergeCell ref="AA54:AG54"/>
    <mergeCell ref="W55:Z55"/>
    <mergeCell ref="AA55:AG55"/>
    <mergeCell ref="W56:Z56"/>
    <mergeCell ref="AA56:AG56"/>
    <mergeCell ref="W57:Z57"/>
    <mergeCell ref="AA57:AG57"/>
    <mergeCell ref="W58:AA59"/>
    <mergeCell ref="AB58:AG58"/>
    <mergeCell ref="AB59:AD59"/>
    <mergeCell ref="AE59:AG59"/>
    <mergeCell ref="W60:AA60"/>
    <mergeCell ref="AB60:AD60"/>
    <mergeCell ref="AE60:AG60"/>
    <mergeCell ref="W35:AG35"/>
    <mergeCell ref="W36:AG36"/>
    <mergeCell ref="W37:AG37"/>
    <mergeCell ref="W38:AG38"/>
    <mergeCell ref="W39:Z39"/>
    <mergeCell ref="W41:Y41"/>
    <mergeCell ref="AA41:AC41"/>
    <mergeCell ref="AE41:AG41"/>
    <mergeCell ref="W42:Z42"/>
    <mergeCell ref="W43:AB43"/>
    <mergeCell ref="AF43:AG43"/>
    <mergeCell ref="AD44:AE44"/>
    <mergeCell ref="AF44:AG44"/>
    <mergeCell ref="AD45:AE45"/>
    <mergeCell ref="AF45:AG45"/>
    <mergeCell ref="AD46:AG46"/>
    <mergeCell ref="AD47:AG47"/>
    <mergeCell ref="W28:AA28"/>
    <mergeCell ref="AB28:AD28"/>
    <mergeCell ref="AE28:AG28"/>
    <mergeCell ref="W29:AG29"/>
    <mergeCell ref="W30:AB30"/>
    <mergeCell ref="AC30:AD31"/>
    <mergeCell ref="AE30:AG31"/>
    <mergeCell ref="W31:X31"/>
    <mergeCell ref="Y31:Z31"/>
    <mergeCell ref="AA31:AB31"/>
    <mergeCell ref="W32:X32"/>
    <mergeCell ref="Y32:Z32"/>
    <mergeCell ref="AA32:AB32"/>
    <mergeCell ref="AC32:AD32"/>
    <mergeCell ref="AE32:AF32"/>
    <mergeCell ref="W33:AG33"/>
    <mergeCell ref="W34:AG34"/>
    <mergeCell ref="W22:AA22"/>
    <mergeCell ref="AB22:AD22"/>
    <mergeCell ref="AE22:AG22"/>
    <mergeCell ref="W23:AA23"/>
    <mergeCell ref="AB23:AD23"/>
    <mergeCell ref="AE23:AG23"/>
    <mergeCell ref="W24:AA24"/>
    <mergeCell ref="AB24:AD24"/>
    <mergeCell ref="AE24:AG24"/>
    <mergeCell ref="W25:AA25"/>
    <mergeCell ref="AB25:AD25"/>
    <mergeCell ref="AE25:AG25"/>
    <mergeCell ref="W26:AA26"/>
    <mergeCell ref="AB26:AD26"/>
    <mergeCell ref="AE26:AG26"/>
    <mergeCell ref="W27:AA27"/>
    <mergeCell ref="AB27:AD27"/>
    <mergeCell ref="AE27:AG27"/>
    <mergeCell ref="W15:AA16"/>
    <mergeCell ref="AB15:AG15"/>
    <mergeCell ref="AB16:AD16"/>
    <mergeCell ref="AE16:AG16"/>
    <mergeCell ref="W17:AA17"/>
    <mergeCell ref="AB17:AD17"/>
    <mergeCell ref="AE17:AG17"/>
    <mergeCell ref="W18:AA18"/>
    <mergeCell ref="AB18:AD18"/>
    <mergeCell ref="AE18:AG18"/>
    <mergeCell ref="W19:AA19"/>
    <mergeCell ref="AB19:AD19"/>
    <mergeCell ref="AE19:AG19"/>
    <mergeCell ref="W20:AA20"/>
    <mergeCell ref="AB20:AD20"/>
    <mergeCell ref="AE20:AG20"/>
    <mergeCell ref="W21:AA21"/>
    <mergeCell ref="AB21:AD21"/>
    <mergeCell ref="AE21:AG21"/>
    <mergeCell ref="AD1:AE1"/>
    <mergeCell ref="AF1:AG1"/>
    <mergeCell ref="AD2:AE2"/>
    <mergeCell ref="AF2:AG2"/>
    <mergeCell ref="AD3:AG3"/>
    <mergeCell ref="AD4:AG4"/>
    <mergeCell ref="AD5:AG5"/>
    <mergeCell ref="AD6:AG6"/>
    <mergeCell ref="AD7:AG7"/>
    <mergeCell ref="Y9:AE9"/>
    <mergeCell ref="W11:Z11"/>
    <mergeCell ref="AA11:AG11"/>
    <mergeCell ref="W12:Z12"/>
    <mergeCell ref="AA12:AG12"/>
    <mergeCell ref="W13:Z13"/>
    <mergeCell ref="AA13:AG13"/>
    <mergeCell ref="W14:Z14"/>
    <mergeCell ref="AA14:AG14"/>
    <mergeCell ref="A257:D257"/>
    <mergeCell ref="L257:O257"/>
    <mergeCell ref="A258:F258"/>
    <mergeCell ref="J258:K258"/>
    <mergeCell ref="L258:Q258"/>
    <mergeCell ref="U258:V258"/>
    <mergeCell ref="A256:C256"/>
    <mergeCell ref="E256:G256"/>
    <mergeCell ref="I256:K256"/>
    <mergeCell ref="L256:N256"/>
    <mergeCell ref="P256:R256"/>
    <mergeCell ref="T256:V256"/>
    <mergeCell ref="A252:K252"/>
    <mergeCell ref="L252:V252"/>
    <mergeCell ref="A253:K253"/>
    <mergeCell ref="L253:V253"/>
    <mergeCell ref="A254:D254"/>
    <mergeCell ref="L254:O254"/>
    <mergeCell ref="A249:K249"/>
    <mergeCell ref="L249:V249"/>
    <mergeCell ref="A250:K250"/>
    <mergeCell ref="L250:V250"/>
    <mergeCell ref="A251:K251"/>
    <mergeCell ref="L251:V251"/>
    <mergeCell ref="N247:O247"/>
    <mergeCell ref="P247:Q247"/>
    <mergeCell ref="R247:S247"/>
    <mergeCell ref="T247:U247"/>
    <mergeCell ref="A248:K248"/>
    <mergeCell ref="L248:V248"/>
    <mergeCell ref="E246:F246"/>
    <mergeCell ref="L246:M246"/>
    <mergeCell ref="N246:O246"/>
    <mergeCell ref="P246:Q246"/>
    <mergeCell ref="A247:B247"/>
    <mergeCell ref="C247:D247"/>
    <mergeCell ref="E247:F247"/>
    <mergeCell ref="G247:H247"/>
    <mergeCell ref="I247:J247"/>
    <mergeCell ref="L247:M247"/>
    <mergeCell ref="A244:K244"/>
    <mergeCell ref="L244:V244"/>
    <mergeCell ref="A245:F245"/>
    <mergeCell ref="G245:H246"/>
    <mergeCell ref="I245:K246"/>
    <mergeCell ref="L245:Q245"/>
    <mergeCell ref="R245:S246"/>
    <mergeCell ref="T245:V246"/>
    <mergeCell ref="A246:B246"/>
    <mergeCell ref="C246:D246"/>
    <mergeCell ref="A243:E243"/>
    <mergeCell ref="F243:H243"/>
    <mergeCell ref="I243:K243"/>
    <mergeCell ref="L243:P243"/>
    <mergeCell ref="Q243:S243"/>
    <mergeCell ref="T243:V243"/>
    <mergeCell ref="A242:E242"/>
    <mergeCell ref="F242:H242"/>
    <mergeCell ref="I242:K242"/>
    <mergeCell ref="L242:P242"/>
    <mergeCell ref="Q242:S242"/>
    <mergeCell ref="T242:V242"/>
    <mergeCell ref="A241:E241"/>
    <mergeCell ref="F241:H241"/>
    <mergeCell ref="I241:K241"/>
    <mergeCell ref="L241:P241"/>
    <mergeCell ref="Q241:S241"/>
    <mergeCell ref="T241:V241"/>
    <mergeCell ref="A240:E240"/>
    <mergeCell ref="F240:H240"/>
    <mergeCell ref="I240:K240"/>
    <mergeCell ref="L240:P240"/>
    <mergeCell ref="Q240:S240"/>
    <mergeCell ref="T240:V240"/>
    <mergeCell ref="A239:E239"/>
    <mergeCell ref="F239:H239"/>
    <mergeCell ref="I239:K239"/>
    <mergeCell ref="L239:P239"/>
    <mergeCell ref="Q239:S239"/>
    <mergeCell ref="T239:V239"/>
    <mergeCell ref="A235:E235"/>
    <mergeCell ref="F235:H235"/>
    <mergeCell ref="I235:K235"/>
    <mergeCell ref="L235:P235"/>
    <mergeCell ref="Q235:S235"/>
    <mergeCell ref="T235:V235"/>
    <mergeCell ref="A234:E234"/>
    <mergeCell ref="F234:H234"/>
    <mergeCell ref="I234:K234"/>
    <mergeCell ref="L234:P234"/>
    <mergeCell ref="Q234:S234"/>
    <mergeCell ref="T234:V234"/>
    <mergeCell ref="A238:E238"/>
    <mergeCell ref="F238:H238"/>
    <mergeCell ref="I238:K238"/>
    <mergeCell ref="L238:P238"/>
    <mergeCell ref="Q238:S238"/>
    <mergeCell ref="T238:V238"/>
    <mergeCell ref="A237:E237"/>
    <mergeCell ref="F237:H237"/>
    <mergeCell ref="I237:K237"/>
    <mergeCell ref="L237:P237"/>
    <mergeCell ref="Q237:S237"/>
    <mergeCell ref="T237:V237"/>
    <mergeCell ref="A236:E236"/>
    <mergeCell ref="F236:H236"/>
    <mergeCell ref="I236:K236"/>
    <mergeCell ref="L236:P236"/>
    <mergeCell ref="Q236:S236"/>
    <mergeCell ref="T236:V236"/>
    <mergeCell ref="A233:E233"/>
    <mergeCell ref="F233:H233"/>
    <mergeCell ref="I233:K233"/>
    <mergeCell ref="L233:P233"/>
    <mergeCell ref="Q233:S233"/>
    <mergeCell ref="T233:V233"/>
    <mergeCell ref="A231:E232"/>
    <mergeCell ref="F231:K231"/>
    <mergeCell ref="L231:P232"/>
    <mergeCell ref="Q231:V231"/>
    <mergeCell ref="F232:H232"/>
    <mergeCell ref="I232:K232"/>
    <mergeCell ref="Q232:S232"/>
    <mergeCell ref="T232:V232"/>
    <mergeCell ref="A229:D229"/>
    <mergeCell ref="E229:K229"/>
    <mergeCell ref="L229:O229"/>
    <mergeCell ref="P229:V229"/>
    <mergeCell ref="A230:D230"/>
    <mergeCell ref="E230:K230"/>
    <mergeCell ref="L230:O230"/>
    <mergeCell ref="P230:V230"/>
    <mergeCell ref="A227:D227"/>
    <mergeCell ref="E227:K227"/>
    <mergeCell ref="L227:O227"/>
    <mergeCell ref="P227:V227"/>
    <mergeCell ref="A228:D228"/>
    <mergeCell ref="E228:K228"/>
    <mergeCell ref="L228:O228"/>
    <mergeCell ref="P228:V228"/>
    <mergeCell ref="H222:K222"/>
    <mergeCell ref="S222:V222"/>
    <mergeCell ref="H223:K223"/>
    <mergeCell ref="S223:V223"/>
    <mergeCell ref="C225:I225"/>
    <mergeCell ref="N225:T225"/>
    <mergeCell ref="H219:K219"/>
    <mergeCell ref="S219:V219"/>
    <mergeCell ref="H220:K220"/>
    <mergeCell ref="S220:V220"/>
    <mergeCell ref="H221:K221"/>
    <mergeCell ref="S221:V221"/>
    <mergeCell ref="H217:I217"/>
    <mergeCell ref="J217:K217"/>
    <mergeCell ref="S217:T217"/>
    <mergeCell ref="U217:V217"/>
    <mergeCell ref="H218:I218"/>
    <mergeCell ref="J218:K218"/>
    <mergeCell ref="S218:T218"/>
    <mergeCell ref="U218:V218"/>
    <mergeCell ref="L200:P200"/>
    <mergeCell ref="Q200:S200"/>
    <mergeCell ref="T200:V200"/>
    <mergeCell ref="L201:P201"/>
    <mergeCell ref="Q201:S201"/>
    <mergeCell ref="T201:V201"/>
    <mergeCell ref="A200:E200"/>
    <mergeCell ref="F200:H200"/>
    <mergeCell ref="I200:K200"/>
    <mergeCell ref="A201:E201"/>
    <mergeCell ref="F201:H201"/>
    <mergeCell ref="I201:K201"/>
    <mergeCell ref="A208:K208"/>
    <mergeCell ref="L208:V208"/>
    <mergeCell ref="A209:K209"/>
    <mergeCell ref="L209:V209"/>
    <mergeCell ref="N205:O205"/>
    <mergeCell ref="P205:Q205"/>
    <mergeCell ref="R205:S205"/>
    <mergeCell ref="T205:U205"/>
    <mergeCell ref="A206:K206"/>
    <mergeCell ref="L206:V206"/>
    <mergeCell ref="E204:F204"/>
    <mergeCell ref="L204:M204"/>
    <mergeCell ref="A84:D84"/>
    <mergeCell ref="L84:O84"/>
    <mergeCell ref="A85:F85"/>
    <mergeCell ref="J85:K85"/>
    <mergeCell ref="L85:Q85"/>
    <mergeCell ref="U85:V85"/>
    <mergeCell ref="A83:C83"/>
    <mergeCell ref="E83:G83"/>
    <mergeCell ref="I83:K83"/>
    <mergeCell ref="L83:N83"/>
    <mergeCell ref="P83:R83"/>
    <mergeCell ref="T83:V83"/>
    <mergeCell ref="A79:K79"/>
    <mergeCell ref="L79:V79"/>
    <mergeCell ref="A80:K80"/>
    <mergeCell ref="L80:V80"/>
    <mergeCell ref="A81:D81"/>
    <mergeCell ref="L81:O81"/>
    <mergeCell ref="A76:K76"/>
    <mergeCell ref="L76:V76"/>
    <mergeCell ref="A77:K77"/>
    <mergeCell ref="L77:V77"/>
    <mergeCell ref="A78:K78"/>
    <mergeCell ref="L78:V78"/>
    <mergeCell ref="N74:O74"/>
    <mergeCell ref="P74:Q74"/>
    <mergeCell ref="R74:S74"/>
    <mergeCell ref="T74:U74"/>
    <mergeCell ref="A75:K75"/>
    <mergeCell ref="L75:V75"/>
    <mergeCell ref="E73:F73"/>
    <mergeCell ref="L73:M73"/>
    <mergeCell ref="N73:O73"/>
    <mergeCell ref="P73:Q73"/>
    <mergeCell ref="A74:B74"/>
    <mergeCell ref="C74:D74"/>
    <mergeCell ref="E74:F74"/>
    <mergeCell ref="G74:H74"/>
    <mergeCell ref="I74:J74"/>
    <mergeCell ref="L74:M74"/>
    <mergeCell ref="A71:K71"/>
    <mergeCell ref="L71:V71"/>
    <mergeCell ref="A72:F72"/>
    <mergeCell ref="G72:H73"/>
    <mergeCell ref="I72:K73"/>
    <mergeCell ref="L72:Q72"/>
    <mergeCell ref="R72:S73"/>
    <mergeCell ref="T72:V73"/>
    <mergeCell ref="A73:B73"/>
    <mergeCell ref="C73:D73"/>
    <mergeCell ref="A70:E70"/>
    <mergeCell ref="F70:H70"/>
    <mergeCell ref="I70:K70"/>
    <mergeCell ref="L70:P70"/>
    <mergeCell ref="Q70:S70"/>
    <mergeCell ref="T70:V70"/>
    <mergeCell ref="A69:E69"/>
    <mergeCell ref="F69:H69"/>
    <mergeCell ref="I69:K69"/>
    <mergeCell ref="L69:P69"/>
    <mergeCell ref="Q69:S69"/>
    <mergeCell ref="T69:V69"/>
    <mergeCell ref="A68:E68"/>
    <mergeCell ref="F68:H68"/>
    <mergeCell ref="I68:K68"/>
    <mergeCell ref="L68:P68"/>
    <mergeCell ref="Q68:S68"/>
    <mergeCell ref="T68:V68"/>
    <mergeCell ref="A67:E67"/>
    <mergeCell ref="F67:H67"/>
    <mergeCell ref="I67:K67"/>
    <mergeCell ref="L67:P67"/>
    <mergeCell ref="Q67:S67"/>
    <mergeCell ref="T67:V67"/>
    <mergeCell ref="A66:E66"/>
    <mergeCell ref="F66:H66"/>
    <mergeCell ref="I66:K66"/>
    <mergeCell ref="L66:P66"/>
    <mergeCell ref="Q66:S66"/>
    <mergeCell ref="T66:V66"/>
    <mergeCell ref="A62:E62"/>
    <mergeCell ref="F62:H62"/>
    <mergeCell ref="I62:K62"/>
    <mergeCell ref="L62:P62"/>
    <mergeCell ref="Q62:S62"/>
    <mergeCell ref="T62:V62"/>
    <mergeCell ref="A61:E61"/>
    <mergeCell ref="F61:H61"/>
    <mergeCell ref="I61:K61"/>
    <mergeCell ref="L61:P61"/>
    <mergeCell ref="Q61:S61"/>
    <mergeCell ref="T61:V61"/>
    <mergeCell ref="A65:E65"/>
    <mergeCell ref="F65:H65"/>
    <mergeCell ref="I65:K65"/>
    <mergeCell ref="L65:P65"/>
    <mergeCell ref="Q65:S65"/>
    <mergeCell ref="T65:V65"/>
    <mergeCell ref="A64:E64"/>
    <mergeCell ref="F64:H64"/>
    <mergeCell ref="I64:K64"/>
    <mergeCell ref="L64:P64"/>
    <mergeCell ref="Q64:S64"/>
    <mergeCell ref="T64:V64"/>
    <mergeCell ref="A63:E63"/>
    <mergeCell ref="F63:H63"/>
    <mergeCell ref="I63:K63"/>
    <mergeCell ref="L63:P63"/>
    <mergeCell ref="Q63:S63"/>
    <mergeCell ref="T63:V63"/>
    <mergeCell ref="Q59:S59"/>
    <mergeCell ref="T59:V59"/>
    <mergeCell ref="A60:E60"/>
    <mergeCell ref="F60:H60"/>
    <mergeCell ref="I60:K60"/>
    <mergeCell ref="L60:P60"/>
    <mergeCell ref="Q60:S60"/>
    <mergeCell ref="T60:V60"/>
    <mergeCell ref="A57:D57"/>
    <mergeCell ref="E57:K57"/>
    <mergeCell ref="L57:O57"/>
    <mergeCell ref="P57:V57"/>
    <mergeCell ref="A58:E59"/>
    <mergeCell ref="F58:K58"/>
    <mergeCell ref="L58:P59"/>
    <mergeCell ref="Q58:V58"/>
    <mergeCell ref="F59:H59"/>
    <mergeCell ref="I59:K59"/>
    <mergeCell ref="A55:D55"/>
    <mergeCell ref="E55:K55"/>
    <mergeCell ref="L55:O55"/>
    <mergeCell ref="P55:V55"/>
    <mergeCell ref="A56:D56"/>
    <mergeCell ref="E56:K56"/>
    <mergeCell ref="L56:O56"/>
    <mergeCell ref="P56:V56"/>
    <mergeCell ref="H49:K49"/>
    <mergeCell ref="S49:V49"/>
    <mergeCell ref="H50:K50"/>
    <mergeCell ref="S50:V50"/>
    <mergeCell ref="C52:I52"/>
    <mergeCell ref="N52:T52"/>
    <mergeCell ref="H46:K46"/>
    <mergeCell ref="S46:V46"/>
    <mergeCell ref="H47:K47"/>
    <mergeCell ref="S47:V47"/>
    <mergeCell ref="H48:K48"/>
    <mergeCell ref="S48:V48"/>
    <mergeCell ref="H44:I44"/>
    <mergeCell ref="J44:K44"/>
    <mergeCell ref="S44:T44"/>
    <mergeCell ref="U44:V44"/>
    <mergeCell ref="H45:I45"/>
    <mergeCell ref="J45:K45"/>
    <mergeCell ref="P54:V54"/>
    <mergeCell ref="E54:K54"/>
    <mergeCell ref="L54:O54"/>
    <mergeCell ref="A54:D54"/>
    <mergeCell ref="S45:T45"/>
    <mergeCell ref="U45:V45"/>
    <mergeCell ref="A215:D215"/>
    <mergeCell ref="L215:O215"/>
    <mergeCell ref="A216:F216"/>
    <mergeCell ref="J216:K216"/>
    <mergeCell ref="L216:Q216"/>
    <mergeCell ref="U216:V216"/>
    <mergeCell ref="A214:C214"/>
    <mergeCell ref="E214:G214"/>
    <mergeCell ref="I214:K214"/>
    <mergeCell ref="L214:N214"/>
    <mergeCell ref="P214:R214"/>
    <mergeCell ref="T214:V214"/>
    <mergeCell ref="A210:K210"/>
    <mergeCell ref="L210:V210"/>
    <mergeCell ref="A211:K211"/>
    <mergeCell ref="L211:V211"/>
    <mergeCell ref="A212:D212"/>
    <mergeCell ref="L212:O212"/>
    <mergeCell ref="A207:K207"/>
    <mergeCell ref="L207:V207"/>
    <mergeCell ref="N204:O204"/>
    <mergeCell ref="P204:Q204"/>
    <mergeCell ref="A205:B205"/>
    <mergeCell ref="C205:D205"/>
    <mergeCell ref="E205:F205"/>
    <mergeCell ref="G205:H205"/>
    <mergeCell ref="I205:J205"/>
    <mergeCell ref="L205:M205"/>
    <mergeCell ref="A202:K202"/>
    <mergeCell ref="L202:V202"/>
    <mergeCell ref="A203:F203"/>
    <mergeCell ref="G203:H204"/>
    <mergeCell ref="I203:K204"/>
    <mergeCell ref="L203:Q203"/>
    <mergeCell ref="R203:S204"/>
    <mergeCell ref="T203:V204"/>
    <mergeCell ref="A204:B204"/>
    <mergeCell ref="C204:D204"/>
    <mergeCell ref="A199:E199"/>
    <mergeCell ref="F199:H199"/>
    <mergeCell ref="I199:K199"/>
    <mergeCell ref="L199:P199"/>
    <mergeCell ref="Q199:S199"/>
    <mergeCell ref="T199:V199"/>
    <mergeCell ref="A198:E198"/>
    <mergeCell ref="F198:H198"/>
    <mergeCell ref="I198:K198"/>
    <mergeCell ref="L198:P198"/>
    <mergeCell ref="Q198:S198"/>
    <mergeCell ref="T198:V198"/>
    <mergeCell ref="A197:E197"/>
    <mergeCell ref="F197:H197"/>
    <mergeCell ref="I197:K197"/>
    <mergeCell ref="L197:P197"/>
    <mergeCell ref="Q197:S197"/>
    <mergeCell ref="T197:V197"/>
    <mergeCell ref="A196:E196"/>
    <mergeCell ref="F196:H196"/>
    <mergeCell ref="I196:K196"/>
    <mergeCell ref="L196:P196"/>
    <mergeCell ref="Q196:S196"/>
    <mergeCell ref="T196:V196"/>
    <mergeCell ref="A195:E195"/>
    <mergeCell ref="F195:H195"/>
    <mergeCell ref="I195:K195"/>
    <mergeCell ref="L195:P195"/>
    <mergeCell ref="Q195:S195"/>
    <mergeCell ref="T195:V195"/>
    <mergeCell ref="A194:E194"/>
    <mergeCell ref="F194:H194"/>
    <mergeCell ref="I194:K194"/>
    <mergeCell ref="L194:P194"/>
    <mergeCell ref="Q194:S194"/>
    <mergeCell ref="T194:V194"/>
    <mergeCell ref="A193:E193"/>
    <mergeCell ref="F193:H193"/>
    <mergeCell ref="I193:K193"/>
    <mergeCell ref="L193:P193"/>
    <mergeCell ref="Q193:S193"/>
    <mergeCell ref="T193:V193"/>
    <mergeCell ref="A192:E192"/>
    <mergeCell ref="F192:H192"/>
    <mergeCell ref="I192:K192"/>
    <mergeCell ref="L192:P192"/>
    <mergeCell ref="Q192:S192"/>
    <mergeCell ref="T192:V192"/>
    <mergeCell ref="A191:E191"/>
    <mergeCell ref="F191:H191"/>
    <mergeCell ref="I191:K191"/>
    <mergeCell ref="L191:P191"/>
    <mergeCell ref="Q191:S191"/>
    <mergeCell ref="T191:V191"/>
    <mergeCell ref="A190:E190"/>
    <mergeCell ref="F190:H190"/>
    <mergeCell ref="I190:K190"/>
    <mergeCell ref="L190:P190"/>
    <mergeCell ref="Q190:S190"/>
    <mergeCell ref="T190:V190"/>
    <mergeCell ref="A189:E189"/>
    <mergeCell ref="F189:H189"/>
    <mergeCell ref="I189:K189"/>
    <mergeCell ref="L189:P189"/>
    <mergeCell ref="Q189:S189"/>
    <mergeCell ref="T189:V189"/>
    <mergeCell ref="A188:E188"/>
    <mergeCell ref="F188:H188"/>
    <mergeCell ref="I188:K188"/>
    <mergeCell ref="L188:P188"/>
    <mergeCell ref="Q188:S188"/>
    <mergeCell ref="T188:V188"/>
    <mergeCell ref="A186:E187"/>
    <mergeCell ref="F186:K186"/>
    <mergeCell ref="L186:P187"/>
    <mergeCell ref="Q186:V186"/>
    <mergeCell ref="F187:H187"/>
    <mergeCell ref="I187:K187"/>
    <mergeCell ref="Q187:S187"/>
    <mergeCell ref="T187:V187"/>
    <mergeCell ref="A184:D184"/>
    <mergeCell ref="E184:K184"/>
    <mergeCell ref="L184:O184"/>
    <mergeCell ref="P184:V184"/>
    <mergeCell ref="A185:D185"/>
    <mergeCell ref="E185:K185"/>
    <mergeCell ref="L185:O185"/>
    <mergeCell ref="P185:V185"/>
    <mergeCell ref="A182:D182"/>
    <mergeCell ref="E182:K182"/>
    <mergeCell ref="L182:O182"/>
    <mergeCell ref="P182:V182"/>
    <mergeCell ref="A183:D183"/>
    <mergeCell ref="E183:K183"/>
    <mergeCell ref="L183:O183"/>
    <mergeCell ref="P183:V183"/>
    <mergeCell ref="H177:K177"/>
    <mergeCell ref="S177:V177"/>
    <mergeCell ref="H178:K178"/>
    <mergeCell ref="S178:V178"/>
    <mergeCell ref="C180:I180"/>
    <mergeCell ref="N180:T180"/>
    <mergeCell ref="H174:K174"/>
    <mergeCell ref="S174:V174"/>
    <mergeCell ref="H175:K175"/>
    <mergeCell ref="S175:V175"/>
    <mergeCell ref="H176:K176"/>
    <mergeCell ref="S176:V176"/>
    <mergeCell ref="H172:I172"/>
    <mergeCell ref="J172:K172"/>
    <mergeCell ref="S172:T172"/>
    <mergeCell ref="U172:V172"/>
    <mergeCell ref="H173:I173"/>
    <mergeCell ref="J173:K173"/>
    <mergeCell ref="S173:T173"/>
    <mergeCell ref="U173:V173"/>
    <mergeCell ref="A170:D170"/>
    <mergeCell ref="L170:O170"/>
    <mergeCell ref="A171:F171"/>
    <mergeCell ref="J171:K171"/>
    <mergeCell ref="L171:Q171"/>
    <mergeCell ref="U171:V171"/>
    <mergeCell ref="A169:C169"/>
    <mergeCell ref="E169:G169"/>
    <mergeCell ref="I169:K169"/>
    <mergeCell ref="L169:N169"/>
    <mergeCell ref="P169:R169"/>
    <mergeCell ref="T169:V169"/>
    <mergeCell ref="A165:K165"/>
    <mergeCell ref="L165:V165"/>
    <mergeCell ref="A166:K166"/>
    <mergeCell ref="L166:V166"/>
    <mergeCell ref="A167:D167"/>
    <mergeCell ref="L167:O167"/>
    <mergeCell ref="A162:K162"/>
    <mergeCell ref="L162:V162"/>
    <mergeCell ref="A163:K163"/>
    <mergeCell ref="L163:V163"/>
    <mergeCell ref="A164:K164"/>
    <mergeCell ref="L164:V164"/>
    <mergeCell ref="N160:O160"/>
    <mergeCell ref="P160:Q160"/>
    <mergeCell ref="R160:S160"/>
    <mergeCell ref="T160:U160"/>
    <mergeCell ref="A161:K161"/>
    <mergeCell ref="L161:V161"/>
    <mergeCell ref="E159:F159"/>
    <mergeCell ref="L159:M159"/>
    <mergeCell ref="N159:O159"/>
    <mergeCell ref="P159:Q159"/>
    <mergeCell ref="A160:B160"/>
    <mergeCell ref="C160:D160"/>
    <mergeCell ref="E160:F160"/>
    <mergeCell ref="G160:H160"/>
    <mergeCell ref="I160:J160"/>
    <mergeCell ref="L160:M160"/>
    <mergeCell ref="A157:K157"/>
    <mergeCell ref="L157:V157"/>
    <mergeCell ref="A158:F158"/>
    <mergeCell ref="G158:H159"/>
    <mergeCell ref="I158:K159"/>
    <mergeCell ref="L158:Q158"/>
    <mergeCell ref="R158:S159"/>
    <mergeCell ref="T158:V159"/>
    <mergeCell ref="A159:B159"/>
    <mergeCell ref="C159:D159"/>
    <mergeCell ref="A156:E156"/>
    <mergeCell ref="F156:H156"/>
    <mergeCell ref="I156:K156"/>
    <mergeCell ref="L156:P156"/>
    <mergeCell ref="Q156:S156"/>
    <mergeCell ref="T156:V156"/>
    <mergeCell ref="A155:E155"/>
    <mergeCell ref="F155:H155"/>
    <mergeCell ref="I155:K155"/>
    <mergeCell ref="L155:P155"/>
    <mergeCell ref="Q155:S155"/>
    <mergeCell ref="T155:V155"/>
    <mergeCell ref="A154:E154"/>
    <mergeCell ref="F154:H154"/>
    <mergeCell ref="I154:K154"/>
    <mergeCell ref="L154:P154"/>
    <mergeCell ref="Q154:S154"/>
    <mergeCell ref="T154:V154"/>
    <mergeCell ref="A153:E153"/>
    <mergeCell ref="F153:H153"/>
    <mergeCell ref="I153:K153"/>
    <mergeCell ref="L153:P153"/>
    <mergeCell ref="Q153:S153"/>
    <mergeCell ref="T153:V153"/>
    <mergeCell ref="A152:E152"/>
    <mergeCell ref="F152:H152"/>
    <mergeCell ref="I152:K152"/>
    <mergeCell ref="L152:P152"/>
    <mergeCell ref="Q152:S152"/>
    <mergeCell ref="T152:V152"/>
    <mergeCell ref="A151:E151"/>
    <mergeCell ref="F151:H151"/>
    <mergeCell ref="I151:K151"/>
    <mergeCell ref="L151:P151"/>
    <mergeCell ref="Q151:S151"/>
    <mergeCell ref="T151:V151"/>
    <mergeCell ref="A150:E150"/>
    <mergeCell ref="F150:H150"/>
    <mergeCell ref="I150:K150"/>
    <mergeCell ref="L150:P150"/>
    <mergeCell ref="Q150:S150"/>
    <mergeCell ref="T150:V150"/>
    <mergeCell ref="A149:E149"/>
    <mergeCell ref="F149:H149"/>
    <mergeCell ref="I149:K149"/>
    <mergeCell ref="L149:P149"/>
    <mergeCell ref="Q149:S149"/>
    <mergeCell ref="T149:V149"/>
    <mergeCell ref="A148:E148"/>
    <mergeCell ref="F148:H148"/>
    <mergeCell ref="I148:K148"/>
    <mergeCell ref="L148:P148"/>
    <mergeCell ref="Q148:S148"/>
    <mergeCell ref="T148:V148"/>
    <mergeCell ref="A147:E147"/>
    <mergeCell ref="F147:H147"/>
    <mergeCell ref="I147:K147"/>
    <mergeCell ref="L147:P147"/>
    <mergeCell ref="Q147:S147"/>
    <mergeCell ref="T147:V147"/>
    <mergeCell ref="A146:E146"/>
    <mergeCell ref="F146:H146"/>
    <mergeCell ref="I146:K146"/>
    <mergeCell ref="L146:P146"/>
    <mergeCell ref="Q146:S146"/>
    <mergeCell ref="T146:V146"/>
    <mergeCell ref="A145:E145"/>
    <mergeCell ref="F145:H145"/>
    <mergeCell ref="I145:K145"/>
    <mergeCell ref="L145:P145"/>
    <mergeCell ref="Q145:S145"/>
    <mergeCell ref="T145:V145"/>
    <mergeCell ref="A143:E144"/>
    <mergeCell ref="F143:K143"/>
    <mergeCell ref="L143:P144"/>
    <mergeCell ref="Q143:V143"/>
    <mergeCell ref="F144:H144"/>
    <mergeCell ref="I144:K144"/>
    <mergeCell ref="Q144:S144"/>
    <mergeCell ref="T144:V144"/>
    <mergeCell ref="A141:D141"/>
    <mergeCell ref="E141:K141"/>
    <mergeCell ref="L141:O141"/>
    <mergeCell ref="P141:V141"/>
    <mergeCell ref="A142:D142"/>
    <mergeCell ref="E142:K142"/>
    <mergeCell ref="L142:O142"/>
    <mergeCell ref="P142:V142"/>
    <mergeCell ref="A139:D139"/>
    <mergeCell ref="E139:K139"/>
    <mergeCell ref="L139:O139"/>
    <mergeCell ref="P139:V139"/>
    <mergeCell ref="A140:D140"/>
    <mergeCell ref="E140:K140"/>
    <mergeCell ref="L140:O140"/>
    <mergeCell ref="P140:V140"/>
    <mergeCell ref="H134:K134"/>
    <mergeCell ref="S134:V134"/>
    <mergeCell ref="H135:K135"/>
    <mergeCell ref="S135:V135"/>
    <mergeCell ref="C137:I137"/>
    <mergeCell ref="N137:T137"/>
    <mergeCell ref="H131:K131"/>
    <mergeCell ref="S131:V131"/>
    <mergeCell ref="H132:K132"/>
    <mergeCell ref="S132:V132"/>
    <mergeCell ref="H133:K133"/>
    <mergeCell ref="S133:V133"/>
    <mergeCell ref="H129:I129"/>
    <mergeCell ref="J129:K129"/>
    <mergeCell ref="S129:T129"/>
    <mergeCell ref="U129:V129"/>
    <mergeCell ref="H130:I130"/>
    <mergeCell ref="J130:K130"/>
    <mergeCell ref="S130:T130"/>
    <mergeCell ref="U130:V130"/>
    <mergeCell ref="A127:D127"/>
    <mergeCell ref="L127:O127"/>
    <mergeCell ref="A128:F128"/>
    <mergeCell ref="J128:K128"/>
    <mergeCell ref="L128:Q128"/>
    <mergeCell ref="U128:V128"/>
    <mergeCell ref="A126:C126"/>
    <mergeCell ref="E126:G126"/>
    <mergeCell ref="I126:K126"/>
    <mergeCell ref="L126:N126"/>
    <mergeCell ref="P126:R126"/>
    <mergeCell ref="T126:V126"/>
    <mergeCell ref="A122:K122"/>
    <mergeCell ref="L122:V122"/>
    <mergeCell ref="A123:K123"/>
    <mergeCell ref="L123:V123"/>
    <mergeCell ref="A124:D124"/>
    <mergeCell ref="L124:O124"/>
    <mergeCell ref="A119:K119"/>
    <mergeCell ref="L119:V119"/>
    <mergeCell ref="A120:K120"/>
    <mergeCell ref="L120:V120"/>
    <mergeCell ref="A121:K121"/>
    <mergeCell ref="L121:V121"/>
    <mergeCell ref="N117:O117"/>
    <mergeCell ref="P117:Q117"/>
    <mergeCell ref="R117:S117"/>
    <mergeCell ref="T117:U117"/>
    <mergeCell ref="A118:K118"/>
    <mergeCell ref="L118:V118"/>
    <mergeCell ref="E116:F116"/>
    <mergeCell ref="L116:M116"/>
    <mergeCell ref="N116:O116"/>
    <mergeCell ref="P116:Q116"/>
    <mergeCell ref="A117:B117"/>
    <mergeCell ref="C117:D117"/>
    <mergeCell ref="E117:F117"/>
    <mergeCell ref="G117:H117"/>
    <mergeCell ref="I117:J117"/>
    <mergeCell ref="L117:M117"/>
    <mergeCell ref="A114:K114"/>
    <mergeCell ref="L114:V114"/>
    <mergeCell ref="A115:F115"/>
    <mergeCell ref="G115:H116"/>
    <mergeCell ref="I115:K116"/>
    <mergeCell ref="L115:Q115"/>
    <mergeCell ref="R115:S116"/>
    <mergeCell ref="T115:V116"/>
    <mergeCell ref="A116:B116"/>
    <mergeCell ref="C116:D116"/>
    <mergeCell ref="A113:E113"/>
    <mergeCell ref="F113:H113"/>
    <mergeCell ref="I113:K113"/>
    <mergeCell ref="L113:P113"/>
    <mergeCell ref="Q113:S113"/>
    <mergeCell ref="T113:V113"/>
    <mergeCell ref="A112:E112"/>
    <mergeCell ref="F112:H112"/>
    <mergeCell ref="I112:K112"/>
    <mergeCell ref="L112:P112"/>
    <mergeCell ref="Q112:S112"/>
    <mergeCell ref="T112:V112"/>
    <mergeCell ref="A111:E111"/>
    <mergeCell ref="F111:H111"/>
    <mergeCell ref="I111:K111"/>
    <mergeCell ref="L111:P111"/>
    <mergeCell ref="Q111:S111"/>
    <mergeCell ref="T111:V111"/>
    <mergeCell ref="A110:E110"/>
    <mergeCell ref="F110:H110"/>
    <mergeCell ref="I110:K110"/>
    <mergeCell ref="L110:P110"/>
    <mergeCell ref="Q110:S110"/>
    <mergeCell ref="T110:V110"/>
    <mergeCell ref="A109:E109"/>
    <mergeCell ref="F109:H109"/>
    <mergeCell ref="I109:K109"/>
    <mergeCell ref="L109:P109"/>
    <mergeCell ref="Q109:S109"/>
    <mergeCell ref="T109:V109"/>
    <mergeCell ref="A108:E108"/>
    <mergeCell ref="F108:H108"/>
    <mergeCell ref="I108:K108"/>
    <mergeCell ref="L108:P108"/>
    <mergeCell ref="Q108:S108"/>
    <mergeCell ref="T108:V108"/>
    <mergeCell ref="A107:E107"/>
    <mergeCell ref="F107:H107"/>
    <mergeCell ref="I107:K107"/>
    <mergeCell ref="L107:P107"/>
    <mergeCell ref="Q107:S107"/>
    <mergeCell ref="T107:V107"/>
    <mergeCell ref="A106:E106"/>
    <mergeCell ref="F106:H106"/>
    <mergeCell ref="I106:K106"/>
    <mergeCell ref="L106:P106"/>
    <mergeCell ref="Q106:S106"/>
    <mergeCell ref="T106:V106"/>
    <mergeCell ref="A105:E105"/>
    <mergeCell ref="F105:H105"/>
    <mergeCell ref="I105:K105"/>
    <mergeCell ref="L105:P105"/>
    <mergeCell ref="Q105:S105"/>
    <mergeCell ref="T105:V105"/>
    <mergeCell ref="A104:E104"/>
    <mergeCell ref="F104:H104"/>
    <mergeCell ref="I104:K104"/>
    <mergeCell ref="L104:P104"/>
    <mergeCell ref="Q104:S104"/>
    <mergeCell ref="T104:V104"/>
    <mergeCell ref="A103:E103"/>
    <mergeCell ref="F103:H103"/>
    <mergeCell ref="I103:K103"/>
    <mergeCell ref="L103:P103"/>
    <mergeCell ref="Q103:S103"/>
    <mergeCell ref="T103:V103"/>
    <mergeCell ref="A102:E102"/>
    <mergeCell ref="F102:H102"/>
    <mergeCell ref="I102:K102"/>
    <mergeCell ref="L102:P102"/>
    <mergeCell ref="Q102:S102"/>
    <mergeCell ref="T102:V102"/>
    <mergeCell ref="A100:E101"/>
    <mergeCell ref="F100:K100"/>
    <mergeCell ref="L100:P101"/>
    <mergeCell ref="Q100:V100"/>
    <mergeCell ref="F101:H101"/>
    <mergeCell ref="I101:K101"/>
    <mergeCell ref="Q101:S101"/>
    <mergeCell ref="T101:V101"/>
    <mergeCell ref="A98:D98"/>
    <mergeCell ref="E98:K98"/>
    <mergeCell ref="L98:O98"/>
    <mergeCell ref="P98:V98"/>
    <mergeCell ref="A99:D99"/>
    <mergeCell ref="E99:K99"/>
    <mergeCell ref="L99:O99"/>
    <mergeCell ref="P99:V99"/>
    <mergeCell ref="A96:D96"/>
    <mergeCell ref="E96:K96"/>
    <mergeCell ref="L96:O96"/>
    <mergeCell ref="P96:V96"/>
    <mergeCell ref="A97:D97"/>
    <mergeCell ref="E97:K97"/>
    <mergeCell ref="L97:O97"/>
    <mergeCell ref="P97:V97"/>
    <mergeCell ref="H91:K91"/>
    <mergeCell ref="S91:V91"/>
    <mergeCell ref="H92:K92"/>
    <mergeCell ref="S92:V92"/>
    <mergeCell ref="C94:I94"/>
    <mergeCell ref="N94:T94"/>
    <mergeCell ref="H88:K88"/>
    <mergeCell ref="S88:V88"/>
    <mergeCell ref="H89:K89"/>
    <mergeCell ref="S89:V89"/>
    <mergeCell ref="H90:K90"/>
    <mergeCell ref="S90:V90"/>
    <mergeCell ref="H86:I86"/>
    <mergeCell ref="J86:K86"/>
    <mergeCell ref="S86:T86"/>
    <mergeCell ref="U86:V86"/>
    <mergeCell ref="H87:I87"/>
    <mergeCell ref="J87:K87"/>
    <mergeCell ref="S87:T87"/>
    <mergeCell ref="U87:V87"/>
    <mergeCell ref="A42:D42"/>
    <mergeCell ref="L42:O42"/>
    <mergeCell ref="A43:F43"/>
    <mergeCell ref="J43:K43"/>
    <mergeCell ref="L43:Q43"/>
    <mergeCell ref="U43:V43"/>
    <mergeCell ref="A41:C41"/>
    <mergeCell ref="E41:G41"/>
    <mergeCell ref="I41:K41"/>
    <mergeCell ref="L41:N41"/>
    <mergeCell ref="P41:R41"/>
    <mergeCell ref="T41:V41"/>
    <mergeCell ref="A37:K37"/>
    <mergeCell ref="L37:V37"/>
    <mergeCell ref="A38:K38"/>
    <mergeCell ref="L38:V38"/>
    <mergeCell ref="A39:D39"/>
    <mergeCell ref="L39:O39"/>
    <mergeCell ref="A34:K34"/>
    <mergeCell ref="L34:V34"/>
    <mergeCell ref="A35:K35"/>
    <mergeCell ref="L35:V35"/>
    <mergeCell ref="A36:K36"/>
    <mergeCell ref="L36:V36"/>
    <mergeCell ref="N32:O32"/>
    <mergeCell ref="P32:Q32"/>
    <mergeCell ref="R32:S32"/>
    <mergeCell ref="T32:U32"/>
    <mergeCell ref="A33:K33"/>
    <mergeCell ref="L33:V33"/>
    <mergeCell ref="E31:F31"/>
    <mergeCell ref="L31:M31"/>
    <mergeCell ref="N31:O31"/>
    <mergeCell ref="P31:Q31"/>
    <mergeCell ref="A32:B32"/>
    <mergeCell ref="C32:D32"/>
    <mergeCell ref="E32:F32"/>
    <mergeCell ref="G32:H32"/>
    <mergeCell ref="I32:J32"/>
    <mergeCell ref="L32:M32"/>
    <mergeCell ref="A29:K29"/>
    <mergeCell ref="L29:V29"/>
    <mergeCell ref="A30:F30"/>
    <mergeCell ref="G30:H31"/>
    <mergeCell ref="I30:K31"/>
    <mergeCell ref="L30:Q30"/>
    <mergeCell ref="R30:S31"/>
    <mergeCell ref="T30:V31"/>
    <mergeCell ref="A31:B31"/>
    <mergeCell ref="C31:D31"/>
    <mergeCell ref="A28:E28"/>
    <mergeCell ref="F28:H28"/>
    <mergeCell ref="I28:K28"/>
    <mergeCell ref="L28:P28"/>
    <mergeCell ref="Q28:S28"/>
    <mergeCell ref="T28:V28"/>
    <mergeCell ref="A27:E27"/>
    <mergeCell ref="F27:H27"/>
    <mergeCell ref="I27:K27"/>
    <mergeCell ref="L27:P27"/>
    <mergeCell ref="Q27:S27"/>
    <mergeCell ref="T27:V27"/>
    <mergeCell ref="A26:E26"/>
    <mergeCell ref="F26:H26"/>
    <mergeCell ref="I26:K26"/>
    <mergeCell ref="L26:P26"/>
    <mergeCell ref="Q26:S26"/>
    <mergeCell ref="T26:V26"/>
    <mergeCell ref="A25:E25"/>
    <mergeCell ref="F25:H25"/>
    <mergeCell ref="I25:K25"/>
    <mergeCell ref="L25:P25"/>
    <mergeCell ref="Q25:S25"/>
    <mergeCell ref="T25:V25"/>
    <mergeCell ref="A24:E24"/>
    <mergeCell ref="F24:H24"/>
    <mergeCell ref="I24:K24"/>
    <mergeCell ref="L24:P24"/>
    <mergeCell ref="Q24:S24"/>
    <mergeCell ref="T24:V24"/>
    <mergeCell ref="A23:E23"/>
    <mergeCell ref="F23:H23"/>
    <mergeCell ref="I23:K23"/>
    <mergeCell ref="L23:P23"/>
    <mergeCell ref="Q23:S23"/>
    <mergeCell ref="T23:V23"/>
    <mergeCell ref="A22:E22"/>
    <mergeCell ref="F22:H22"/>
    <mergeCell ref="I22:K22"/>
    <mergeCell ref="L22:P22"/>
    <mergeCell ref="Q22:S22"/>
    <mergeCell ref="T22:V22"/>
    <mergeCell ref="A21:E21"/>
    <mergeCell ref="F21:H21"/>
    <mergeCell ref="I21:K21"/>
    <mergeCell ref="L21:P21"/>
    <mergeCell ref="Q21:S21"/>
    <mergeCell ref="T21:V21"/>
    <mergeCell ref="A20:E20"/>
    <mergeCell ref="F20:H20"/>
    <mergeCell ref="I20:K20"/>
    <mergeCell ref="L20:P20"/>
    <mergeCell ref="Q20:S20"/>
    <mergeCell ref="T20:V20"/>
    <mergeCell ref="A19:E19"/>
    <mergeCell ref="F19:H19"/>
    <mergeCell ref="I19:K19"/>
    <mergeCell ref="L19:P19"/>
    <mergeCell ref="Q19:S19"/>
    <mergeCell ref="T19:V19"/>
    <mergeCell ref="A18:E18"/>
    <mergeCell ref="F18:H18"/>
    <mergeCell ref="I18:K18"/>
    <mergeCell ref="L18:P18"/>
    <mergeCell ref="Q18:S18"/>
    <mergeCell ref="T18:V18"/>
    <mergeCell ref="A17:E17"/>
    <mergeCell ref="F17:H17"/>
    <mergeCell ref="I17:K17"/>
    <mergeCell ref="L17:P17"/>
    <mergeCell ref="Q17:S17"/>
    <mergeCell ref="T17:V17"/>
    <mergeCell ref="A15:E16"/>
    <mergeCell ref="F15:K15"/>
    <mergeCell ref="L15:P16"/>
    <mergeCell ref="Q15:V15"/>
    <mergeCell ref="F16:H16"/>
    <mergeCell ref="I16:K16"/>
    <mergeCell ref="Q16:S16"/>
    <mergeCell ref="T16:V16"/>
    <mergeCell ref="A13:D13"/>
    <mergeCell ref="E13:K13"/>
    <mergeCell ref="L13:O13"/>
    <mergeCell ref="P13:V13"/>
    <mergeCell ref="A14:D14"/>
    <mergeCell ref="E14:K14"/>
    <mergeCell ref="L14:O14"/>
    <mergeCell ref="P14:V14"/>
    <mergeCell ref="H1:I1"/>
    <mergeCell ref="J1:K1"/>
    <mergeCell ref="S1:T1"/>
    <mergeCell ref="U1:V1"/>
    <mergeCell ref="H2:I2"/>
    <mergeCell ref="J2:K2"/>
    <mergeCell ref="S2:T2"/>
    <mergeCell ref="U2:V2"/>
    <mergeCell ref="A11:D11"/>
    <mergeCell ref="E11:K11"/>
    <mergeCell ref="L11:O11"/>
    <mergeCell ref="P11:V11"/>
    <mergeCell ref="A12:D12"/>
    <mergeCell ref="E12:K12"/>
    <mergeCell ref="L12:O12"/>
    <mergeCell ref="P12:V12"/>
    <mergeCell ref="H6:K6"/>
    <mergeCell ref="S6:V6"/>
    <mergeCell ref="H7:K7"/>
    <mergeCell ref="S7:V7"/>
    <mergeCell ref="C9:I9"/>
    <mergeCell ref="N9:T9"/>
    <mergeCell ref="H3:K3"/>
    <mergeCell ref="S3:V3"/>
    <mergeCell ref="H4:K4"/>
    <mergeCell ref="S4:V4"/>
    <mergeCell ref="H5:K5"/>
    <mergeCell ref="S5:V5"/>
    <mergeCell ref="H259:I259"/>
    <mergeCell ref="J259:K259"/>
    <mergeCell ref="S259:T259"/>
    <mergeCell ref="U259:V259"/>
    <mergeCell ref="H260:I260"/>
    <mergeCell ref="J260:K260"/>
    <mergeCell ref="S260:T260"/>
    <mergeCell ref="U260:V260"/>
    <mergeCell ref="H261:K261"/>
    <mergeCell ref="S261:V261"/>
    <mergeCell ref="H262:K262"/>
    <mergeCell ref="S262:V262"/>
    <mergeCell ref="H263:K263"/>
    <mergeCell ref="S263:V263"/>
    <mergeCell ref="H264:K264"/>
    <mergeCell ref="S264:V264"/>
    <mergeCell ref="H265:K265"/>
    <mergeCell ref="S265:V265"/>
    <mergeCell ref="A273:E274"/>
    <mergeCell ref="F273:K273"/>
    <mergeCell ref="L273:P274"/>
    <mergeCell ref="Q273:V273"/>
    <mergeCell ref="F274:H274"/>
    <mergeCell ref="I274:K274"/>
    <mergeCell ref="Q274:S274"/>
    <mergeCell ref="T274:V274"/>
    <mergeCell ref="A275:E275"/>
    <mergeCell ref="F275:H275"/>
    <mergeCell ref="I275:K275"/>
    <mergeCell ref="L275:P275"/>
    <mergeCell ref="Q275:S275"/>
    <mergeCell ref="T275:V275"/>
    <mergeCell ref="C267:I267"/>
    <mergeCell ref="N267:T267"/>
    <mergeCell ref="A269:D269"/>
    <mergeCell ref="E269:K269"/>
    <mergeCell ref="L269:O269"/>
    <mergeCell ref="P269:V269"/>
    <mergeCell ref="A270:D270"/>
    <mergeCell ref="E270:K270"/>
    <mergeCell ref="L270:O270"/>
    <mergeCell ref="P270:V270"/>
    <mergeCell ref="A271:D271"/>
    <mergeCell ref="E271:K271"/>
    <mergeCell ref="L271:O271"/>
    <mergeCell ref="P271:V271"/>
    <mergeCell ref="A272:D272"/>
    <mergeCell ref="E272:K272"/>
    <mergeCell ref="L272:O272"/>
    <mergeCell ref="P272:V272"/>
    <mergeCell ref="A276:E276"/>
    <mergeCell ref="F276:H276"/>
    <mergeCell ref="I276:K276"/>
    <mergeCell ref="L276:P276"/>
    <mergeCell ref="Q276:S276"/>
    <mergeCell ref="T276:V276"/>
    <mergeCell ref="A277:E277"/>
    <mergeCell ref="F277:H277"/>
    <mergeCell ref="I277:K277"/>
    <mergeCell ref="L277:P277"/>
    <mergeCell ref="Q277:S277"/>
    <mergeCell ref="T277:V277"/>
    <mergeCell ref="A278:E278"/>
    <mergeCell ref="F278:H278"/>
    <mergeCell ref="I278:K278"/>
    <mergeCell ref="L278:P278"/>
    <mergeCell ref="Q278:S278"/>
    <mergeCell ref="T278:V278"/>
    <mergeCell ref="A279:E279"/>
    <mergeCell ref="F279:H279"/>
    <mergeCell ref="I279:K279"/>
    <mergeCell ref="L279:P279"/>
    <mergeCell ref="Q279:S279"/>
    <mergeCell ref="T279:V279"/>
    <mergeCell ref="A280:E280"/>
    <mergeCell ref="F280:H280"/>
    <mergeCell ref="I280:K280"/>
    <mergeCell ref="L280:P280"/>
    <mergeCell ref="Q280:S280"/>
    <mergeCell ref="T280:V280"/>
    <mergeCell ref="A281:E281"/>
    <mergeCell ref="F281:H281"/>
    <mergeCell ref="I281:K281"/>
    <mergeCell ref="L281:P281"/>
    <mergeCell ref="Q281:S281"/>
    <mergeCell ref="T281:V281"/>
    <mergeCell ref="A282:E282"/>
    <mergeCell ref="F282:H282"/>
    <mergeCell ref="I282:K282"/>
    <mergeCell ref="L282:P282"/>
    <mergeCell ref="Q282:S282"/>
    <mergeCell ref="T282:V282"/>
    <mergeCell ref="A283:E283"/>
    <mergeCell ref="F283:H283"/>
    <mergeCell ref="I283:K283"/>
    <mergeCell ref="L283:P283"/>
    <mergeCell ref="Q283:S283"/>
    <mergeCell ref="T283:V283"/>
    <mergeCell ref="A284:E284"/>
    <mergeCell ref="F284:H284"/>
    <mergeCell ref="I284:K284"/>
    <mergeCell ref="L284:P284"/>
    <mergeCell ref="Q284:S284"/>
    <mergeCell ref="T284:V284"/>
    <mergeCell ref="A285:E285"/>
    <mergeCell ref="F285:H285"/>
    <mergeCell ref="I285:K285"/>
    <mergeCell ref="L285:P285"/>
    <mergeCell ref="Q285:S285"/>
    <mergeCell ref="T285:V285"/>
    <mergeCell ref="A286:K286"/>
    <mergeCell ref="L286:V286"/>
    <mergeCell ref="A287:F287"/>
    <mergeCell ref="G287:H288"/>
    <mergeCell ref="I287:K288"/>
    <mergeCell ref="L287:Q287"/>
    <mergeCell ref="R287:S288"/>
    <mergeCell ref="T287:V288"/>
    <mergeCell ref="A288:B288"/>
    <mergeCell ref="C288:D288"/>
    <mergeCell ref="E288:F288"/>
    <mergeCell ref="L288:M288"/>
    <mergeCell ref="N288:O288"/>
    <mergeCell ref="P288:Q288"/>
    <mergeCell ref="A289:B289"/>
    <mergeCell ref="C289:D289"/>
    <mergeCell ref="E289:F289"/>
    <mergeCell ref="G289:H289"/>
    <mergeCell ref="I289:J289"/>
    <mergeCell ref="L289:M289"/>
    <mergeCell ref="N289:O289"/>
    <mergeCell ref="P289:Q289"/>
    <mergeCell ref="R289:S289"/>
    <mergeCell ref="T289:U289"/>
    <mergeCell ref="A290:K290"/>
    <mergeCell ref="L290:V290"/>
    <mergeCell ref="A291:K291"/>
    <mergeCell ref="L291:V291"/>
    <mergeCell ref="A292:K292"/>
    <mergeCell ref="L292:V292"/>
    <mergeCell ref="A293:K293"/>
    <mergeCell ref="L293:V293"/>
    <mergeCell ref="A294:K294"/>
    <mergeCell ref="L294:V294"/>
    <mergeCell ref="A295:K295"/>
    <mergeCell ref="L295:V295"/>
    <mergeCell ref="A296:D296"/>
    <mergeCell ref="L296:O296"/>
    <mergeCell ref="A298:C298"/>
    <mergeCell ref="E298:G298"/>
    <mergeCell ref="I298:K298"/>
    <mergeCell ref="L298:N298"/>
    <mergeCell ref="P298:R298"/>
    <mergeCell ref="T298:V298"/>
    <mergeCell ref="A299:D299"/>
    <mergeCell ref="L299:O299"/>
    <mergeCell ref="A300:F300"/>
    <mergeCell ref="J300:K300"/>
    <mergeCell ref="L300:Q300"/>
    <mergeCell ref="U300:V300"/>
    <mergeCell ref="H301:I301"/>
    <mergeCell ref="J301:K301"/>
    <mergeCell ref="S301:T301"/>
    <mergeCell ref="U301:V301"/>
    <mergeCell ref="H302:I302"/>
    <mergeCell ref="J302:K302"/>
    <mergeCell ref="S302:T302"/>
    <mergeCell ref="U302:V302"/>
    <mergeCell ref="H303:K303"/>
    <mergeCell ref="S303:V303"/>
    <mergeCell ref="H304:K304"/>
    <mergeCell ref="S304:V304"/>
    <mergeCell ref="H305:K305"/>
    <mergeCell ref="S305:V305"/>
    <mergeCell ref="H306:K306"/>
    <mergeCell ref="S306:V306"/>
    <mergeCell ref="H307:K307"/>
    <mergeCell ref="S307:V307"/>
    <mergeCell ref="C309:I309"/>
    <mergeCell ref="N309:T309"/>
    <mergeCell ref="A311:D311"/>
    <mergeCell ref="E311:K311"/>
    <mergeCell ref="L311:O311"/>
    <mergeCell ref="P311:V311"/>
    <mergeCell ref="A312:D312"/>
    <mergeCell ref="E312:K312"/>
    <mergeCell ref="L312:O312"/>
    <mergeCell ref="P312:V312"/>
    <mergeCell ref="A313:D313"/>
    <mergeCell ref="E313:K313"/>
    <mergeCell ref="L313:O313"/>
    <mergeCell ref="P313:V313"/>
    <mergeCell ref="A314:D314"/>
    <mergeCell ref="E314:K314"/>
    <mergeCell ref="L314:O314"/>
    <mergeCell ref="P314:V314"/>
    <mergeCell ref="A315:E316"/>
    <mergeCell ref="F315:K315"/>
    <mergeCell ref="L315:P316"/>
    <mergeCell ref="Q315:V315"/>
    <mergeCell ref="F316:H316"/>
    <mergeCell ref="I316:K316"/>
    <mergeCell ref="Q316:S316"/>
    <mergeCell ref="T316:V316"/>
    <mergeCell ref="A317:E317"/>
    <mergeCell ref="F317:H317"/>
    <mergeCell ref="I317:K317"/>
    <mergeCell ref="L317:P317"/>
    <mergeCell ref="Q317:S317"/>
    <mergeCell ref="T317:V317"/>
    <mergeCell ref="A318:E318"/>
    <mergeCell ref="F318:H318"/>
    <mergeCell ref="I318:K318"/>
    <mergeCell ref="L318:P318"/>
    <mergeCell ref="Q318:S318"/>
    <mergeCell ref="T318:V318"/>
    <mergeCell ref="A319:E319"/>
    <mergeCell ref="F319:H319"/>
    <mergeCell ref="I319:K319"/>
    <mergeCell ref="L319:P319"/>
    <mergeCell ref="Q319:S319"/>
    <mergeCell ref="T319:V319"/>
    <mergeCell ref="A320:E320"/>
    <mergeCell ref="F320:H320"/>
    <mergeCell ref="I320:K320"/>
    <mergeCell ref="L320:P320"/>
    <mergeCell ref="Q320:S320"/>
    <mergeCell ref="T320:V320"/>
    <mergeCell ref="A321:E321"/>
    <mergeCell ref="F321:H321"/>
    <mergeCell ref="I321:K321"/>
    <mergeCell ref="L321:P321"/>
    <mergeCell ref="Q321:S321"/>
    <mergeCell ref="T321:V321"/>
    <mergeCell ref="A322:E322"/>
    <mergeCell ref="F322:H322"/>
    <mergeCell ref="I322:K322"/>
    <mergeCell ref="L322:P322"/>
    <mergeCell ref="Q322:S322"/>
    <mergeCell ref="T322:V322"/>
    <mergeCell ref="A323:E323"/>
    <mergeCell ref="F323:H323"/>
    <mergeCell ref="I323:K323"/>
    <mergeCell ref="L323:P323"/>
    <mergeCell ref="Q323:S323"/>
    <mergeCell ref="T323:V323"/>
    <mergeCell ref="A324:E324"/>
    <mergeCell ref="F324:H324"/>
    <mergeCell ref="I324:K324"/>
    <mergeCell ref="L324:P324"/>
    <mergeCell ref="Q324:S324"/>
    <mergeCell ref="T324:V324"/>
    <mergeCell ref="A325:E325"/>
    <mergeCell ref="F325:H325"/>
    <mergeCell ref="I325:K325"/>
    <mergeCell ref="L325:P325"/>
    <mergeCell ref="Q325:S325"/>
    <mergeCell ref="T325:V325"/>
    <mergeCell ref="A326:E326"/>
    <mergeCell ref="F326:H326"/>
    <mergeCell ref="I326:K326"/>
    <mergeCell ref="L326:P326"/>
    <mergeCell ref="Q326:S326"/>
    <mergeCell ref="T326:V326"/>
    <mergeCell ref="A327:E327"/>
    <mergeCell ref="F327:H327"/>
    <mergeCell ref="I327:K327"/>
    <mergeCell ref="L327:P327"/>
    <mergeCell ref="Q327:S327"/>
    <mergeCell ref="T327:V327"/>
    <mergeCell ref="A328:K328"/>
    <mergeCell ref="L328:V328"/>
    <mergeCell ref="A329:F329"/>
    <mergeCell ref="G329:H330"/>
    <mergeCell ref="I329:K330"/>
    <mergeCell ref="L329:Q329"/>
    <mergeCell ref="R329:S330"/>
    <mergeCell ref="T329:V330"/>
    <mergeCell ref="A330:B330"/>
    <mergeCell ref="C330:D330"/>
    <mergeCell ref="E330:F330"/>
    <mergeCell ref="L330:M330"/>
    <mergeCell ref="N330:O330"/>
    <mergeCell ref="P330:Q330"/>
    <mergeCell ref="A331:B331"/>
    <mergeCell ref="C331:D331"/>
    <mergeCell ref="E331:F331"/>
    <mergeCell ref="G331:H331"/>
    <mergeCell ref="I331:J331"/>
    <mergeCell ref="L331:M331"/>
    <mergeCell ref="N331:O331"/>
    <mergeCell ref="P331:Q331"/>
    <mergeCell ref="R331:S331"/>
    <mergeCell ref="T331:U331"/>
    <mergeCell ref="A341:D341"/>
    <mergeCell ref="L341:O341"/>
    <mergeCell ref="A342:F342"/>
    <mergeCell ref="J342:K342"/>
    <mergeCell ref="L342:Q342"/>
    <mergeCell ref="U342:V342"/>
    <mergeCell ref="A332:K332"/>
    <mergeCell ref="L332:V332"/>
    <mergeCell ref="A333:K333"/>
    <mergeCell ref="L333:V333"/>
    <mergeCell ref="A334:K334"/>
    <mergeCell ref="L334:V334"/>
    <mergeCell ref="A335:K335"/>
    <mergeCell ref="L335:V335"/>
    <mergeCell ref="A336:K336"/>
    <mergeCell ref="L336:V336"/>
    <mergeCell ref="A337:K337"/>
    <mergeCell ref="L337:V337"/>
    <mergeCell ref="A338:D338"/>
    <mergeCell ref="L338:O338"/>
    <mergeCell ref="A340:C340"/>
    <mergeCell ref="E340:G340"/>
    <mergeCell ref="I340:K340"/>
    <mergeCell ref="L340:N340"/>
    <mergeCell ref="P340:R340"/>
    <mergeCell ref="T340:V340"/>
    <mergeCell ref="AA184:AG184"/>
    <mergeCell ref="W185:Z185"/>
    <mergeCell ref="AA185:AG185"/>
    <mergeCell ref="W186:AA187"/>
    <mergeCell ref="AB186:AG186"/>
    <mergeCell ref="AB187:AD187"/>
    <mergeCell ref="AE187:AG187"/>
    <mergeCell ref="W188:AA188"/>
    <mergeCell ref="AB188:AD188"/>
    <mergeCell ref="AE188:AG188"/>
    <mergeCell ref="W189:AA189"/>
    <mergeCell ref="AB189:AD189"/>
    <mergeCell ref="AE189:AG189"/>
    <mergeCell ref="W190:AA190"/>
    <mergeCell ref="AB190:AD190"/>
    <mergeCell ref="AE190:AG190"/>
    <mergeCell ref="W191:AA191"/>
    <mergeCell ref="AB191:AD191"/>
    <mergeCell ref="AE191:AG191"/>
    <mergeCell ref="W192:AA192"/>
    <mergeCell ref="AB192:AD192"/>
    <mergeCell ref="AE192:AG192"/>
    <mergeCell ref="W193:AA193"/>
    <mergeCell ref="AB193:AD193"/>
    <mergeCell ref="AE193:AG193"/>
    <mergeCell ref="W194:AA194"/>
    <mergeCell ref="AB194:AD194"/>
    <mergeCell ref="AE194:AG194"/>
    <mergeCell ref="W195:AA195"/>
    <mergeCell ref="AB195:AD195"/>
    <mergeCell ref="AE195:AG195"/>
    <mergeCell ref="W196:AA196"/>
    <mergeCell ref="AB196:AD196"/>
    <mergeCell ref="AE196:AG196"/>
    <mergeCell ref="W197:AA197"/>
    <mergeCell ref="AB197:AD197"/>
    <mergeCell ref="AE197:AG197"/>
    <mergeCell ref="W198:AA198"/>
    <mergeCell ref="AB198:AD198"/>
    <mergeCell ref="AE198:AG198"/>
    <mergeCell ref="W199:AA199"/>
    <mergeCell ref="AB199:AD199"/>
    <mergeCell ref="AE199:AG199"/>
    <mergeCell ref="W200:AA200"/>
    <mergeCell ref="AB200:AD200"/>
    <mergeCell ref="AE200:AG200"/>
    <mergeCell ref="W201:AA201"/>
    <mergeCell ref="AB201:AD201"/>
    <mergeCell ref="AE201:AG201"/>
    <mergeCell ref="W202:AG202"/>
    <mergeCell ref="W203:AB203"/>
    <mergeCell ref="AC203:AD204"/>
    <mergeCell ref="AE203:AG204"/>
    <mergeCell ref="W204:X204"/>
    <mergeCell ref="Y204:Z204"/>
    <mergeCell ref="AA204:AB204"/>
    <mergeCell ref="W205:X205"/>
    <mergeCell ref="Y205:Z205"/>
    <mergeCell ref="AA205:AB205"/>
    <mergeCell ref="AC205:AD205"/>
    <mergeCell ref="AE205:AF205"/>
    <mergeCell ref="W206:AG206"/>
    <mergeCell ref="W207:AG207"/>
    <mergeCell ref="W208:AG208"/>
    <mergeCell ref="W209:AG209"/>
    <mergeCell ref="W210:AG210"/>
    <mergeCell ref="W211:AG211"/>
    <mergeCell ref="W212:Z212"/>
    <mergeCell ref="W214:Y214"/>
    <mergeCell ref="AA214:AC214"/>
    <mergeCell ref="AE214:AG214"/>
    <mergeCell ref="W215:Z215"/>
    <mergeCell ref="W216:AB216"/>
    <mergeCell ref="AF216:AG216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514"/>
  <sheetViews>
    <sheetView view="pageLayout" topLeftCell="A474" workbookViewId="0">
      <selection activeCell="L504" sqref="L504:V504"/>
    </sheetView>
  </sheetViews>
  <sheetFormatPr defaultRowHeight="15" x14ac:dyDescent="0.25"/>
  <cols>
    <col min="1" max="7" width="9.140625" style="37"/>
    <col min="8" max="8" width="8.5703125" style="37" customWidth="1"/>
    <col min="9" max="10" width="9.140625" style="37"/>
    <col min="11" max="11" width="7.7109375" style="37" customWidth="1"/>
    <col min="19" max="19" width="8.7109375" customWidth="1"/>
    <col min="22" max="22" width="7.5703125" customWidth="1"/>
  </cols>
  <sheetData>
    <row r="1" spans="1:22" ht="12.75" customHeight="1" x14ac:dyDescent="0.25">
      <c r="G1" s="45"/>
      <c r="H1" s="128"/>
      <c r="I1" s="128"/>
      <c r="J1" s="128" t="s">
        <v>0</v>
      </c>
      <c r="K1" s="128"/>
      <c r="L1" s="9"/>
      <c r="R1" s="1"/>
      <c r="S1" s="103"/>
      <c r="T1" s="103"/>
      <c r="U1" s="103" t="s">
        <v>0</v>
      </c>
      <c r="V1" s="103"/>
    </row>
    <row r="2" spans="1:22" ht="12.75" customHeight="1" x14ac:dyDescent="0.25">
      <c r="H2" s="128"/>
      <c r="I2" s="128"/>
      <c r="J2" s="128" t="s">
        <v>15</v>
      </c>
      <c r="K2" s="128"/>
      <c r="S2" s="103"/>
      <c r="T2" s="103"/>
      <c r="U2" s="103" t="s">
        <v>632</v>
      </c>
      <c r="V2" s="103"/>
    </row>
    <row r="3" spans="1:22" ht="17.25" customHeight="1" x14ac:dyDescent="0.25">
      <c r="G3" s="43"/>
      <c r="H3" s="129"/>
      <c r="I3" s="129"/>
      <c r="J3" s="129"/>
      <c r="K3" s="129"/>
      <c r="R3" s="3"/>
      <c r="S3" s="104" t="s">
        <v>633</v>
      </c>
      <c r="T3" s="104"/>
      <c r="U3" s="104"/>
      <c r="V3" s="104"/>
    </row>
    <row r="4" spans="1:22" ht="21.75" customHeight="1" x14ac:dyDescent="0.25">
      <c r="G4" s="43"/>
      <c r="H4" s="130" t="s">
        <v>1</v>
      </c>
      <c r="I4" s="130"/>
      <c r="J4" s="130"/>
      <c r="K4" s="130"/>
      <c r="R4" s="3"/>
      <c r="S4" s="94" t="s">
        <v>1</v>
      </c>
      <c r="T4" s="94"/>
      <c r="U4" s="94"/>
      <c r="V4" s="94"/>
    </row>
    <row r="5" spans="1:22" ht="19.5" customHeight="1" x14ac:dyDescent="0.25">
      <c r="G5" s="43"/>
      <c r="H5" s="130" t="s">
        <v>2</v>
      </c>
      <c r="I5" s="130"/>
      <c r="J5" s="130"/>
      <c r="K5" s="130"/>
      <c r="R5" s="3"/>
      <c r="S5" s="94" t="s">
        <v>2</v>
      </c>
      <c r="T5" s="94"/>
      <c r="U5" s="94"/>
      <c r="V5" s="94"/>
    </row>
    <row r="6" spans="1:22" ht="21" customHeight="1" x14ac:dyDescent="0.25">
      <c r="G6" s="43"/>
      <c r="H6" s="130" t="s">
        <v>3</v>
      </c>
      <c r="I6" s="130"/>
      <c r="J6" s="130"/>
      <c r="K6" s="130"/>
      <c r="R6" s="3"/>
      <c r="S6" s="94" t="s">
        <v>3</v>
      </c>
      <c r="T6" s="94"/>
      <c r="U6" s="94"/>
      <c r="V6" s="94"/>
    </row>
    <row r="7" spans="1:22" x14ac:dyDescent="0.25">
      <c r="H7" s="131" t="s">
        <v>4</v>
      </c>
      <c r="I7" s="131"/>
      <c r="J7" s="131"/>
      <c r="K7" s="131"/>
      <c r="S7" s="95" t="s">
        <v>36</v>
      </c>
      <c r="T7" s="95"/>
      <c r="U7" s="95"/>
      <c r="V7" s="95"/>
    </row>
    <row r="8" spans="1:22" ht="4.5" customHeight="1" x14ac:dyDescent="0.25"/>
    <row r="9" spans="1:22" x14ac:dyDescent="0.25">
      <c r="C9" s="149" t="s">
        <v>200</v>
      </c>
      <c r="D9" s="149"/>
      <c r="E9" s="149"/>
      <c r="F9" s="149"/>
      <c r="G9" s="149"/>
      <c r="H9" s="149"/>
      <c r="I9" s="149"/>
      <c r="N9" s="98" t="s">
        <v>538</v>
      </c>
      <c r="O9" s="98"/>
      <c r="P9" s="98"/>
      <c r="Q9" s="98"/>
      <c r="R9" s="98"/>
      <c r="S9" s="98"/>
      <c r="T9" s="98"/>
    </row>
    <row r="10" spans="1:22" ht="5.25" customHeight="1" x14ac:dyDescent="0.25"/>
    <row r="11" spans="1:22" x14ac:dyDescent="0.25">
      <c r="A11" s="148" t="s">
        <v>16</v>
      </c>
      <c r="B11" s="148"/>
      <c r="C11" s="148"/>
      <c r="D11" s="148"/>
      <c r="E11" s="149" t="s">
        <v>193</v>
      </c>
      <c r="F11" s="149"/>
      <c r="G11" s="149"/>
      <c r="H11" s="149"/>
      <c r="I11" s="149"/>
      <c r="J11" s="149"/>
      <c r="K11" s="149"/>
      <c r="L11" s="66" t="s">
        <v>16</v>
      </c>
      <c r="M11" s="66"/>
      <c r="N11" s="66"/>
      <c r="O11" s="66"/>
      <c r="P11" s="98" t="s">
        <v>193</v>
      </c>
      <c r="Q11" s="98"/>
      <c r="R11" s="98"/>
      <c r="S11" s="98"/>
      <c r="T11" s="98"/>
      <c r="U11" s="98"/>
      <c r="V11" s="98"/>
    </row>
    <row r="12" spans="1:22" ht="28.5" customHeight="1" x14ac:dyDescent="0.25">
      <c r="A12" s="150" t="s">
        <v>17</v>
      </c>
      <c r="B12" s="150"/>
      <c r="C12" s="150"/>
      <c r="D12" s="150"/>
      <c r="E12" s="151" t="s">
        <v>537</v>
      </c>
      <c r="F12" s="151"/>
      <c r="G12" s="151"/>
      <c r="H12" s="151"/>
      <c r="I12" s="151"/>
      <c r="J12" s="151"/>
      <c r="K12" s="151"/>
      <c r="L12" s="99" t="s">
        <v>17</v>
      </c>
      <c r="M12" s="99"/>
      <c r="N12" s="99"/>
      <c r="O12" s="99"/>
      <c r="P12" s="100" t="s">
        <v>537</v>
      </c>
      <c r="Q12" s="100"/>
      <c r="R12" s="100"/>
      <c r="S12" s="100"/>
      <c r="T12" s="100"/>
      <c r="U12" s="100"/>
      <c r="V12" s="100"/>
    </row>
    <row r="13" spans="1:22" x14ac:dyDescent="0.25">
      <c r="A13" s="148" t="s">
        <v>18</v>
      </c>
      <c r="B13" s="148"/>
      <c r="C13" s="148"/>
      <c r="D13" s="148"/>
      <c r="E13" s="126" t="s">
        <v>194</v>
      </c>
      <c r="F13" s="126"/>
      <c r="G13" s="126"/>
      <c r="H13" s="126"/>
      <c r="I13" s="126"/>
      <c r="J13" s="126"/>
      <c r="K13" s="126"/>
      <c r="L13" s="66" t="s">
        <v>18</v>
      </c>
      <c r="M13" s="66"/>
      <c r="N13" s="66"/>
      <c r="O13" s="66"/>
      <c r="P13" s="67" t="s">
        <v>194</v>
      </c>
      <c r="Q13" s="67"/>
      <c r="R13" s="67"/>
      <c r="S13" s="67"/>
      <c r="T13" s="67"/>
      <c r="U13" s="67"/>
      <c r="V13" s="67"/>
    </row>
    <row r="14" spans="1:22" x14ac:dyDescent="0.25">
      <c r="A14" s="163" t="s">
        <v>24</v>
      </c>
      <c r="B14" s="163"/>
      <c r="C14" s="163"/>
      <c r="D14" s="163"/>
      <c r="E14" s="129">
        <v>180</v>
      </c>
      <c r="F14" s="129"/>
      <c r="G14" s="129"/>
      <c r="H14" s="129"/>
      <c r="I14" s="129"/>
      <c r="J14" s="129"/>
      <c r="K14" s="129"/>
      <c r="L14" s="66" t="s">
        <v>24</v>
      </c>
      <c r="M14" s="66"/>
      <c r="N14" s="66"/>
      <c r="O14" s="66"/>
      <c r="P14" s="67">
        <v>200</v>
      </c>
      <c r="Q14" s="67"/>
      <c r="R14" s="67"/>
      <c r="S14" s="67"/>
      <c r="T14" s="67"/>
      <c r="U14" s="67"/>
      <c r="V14" s="67"/>
    </row>
    <row r="15" spans="1:22" x14ac:dyDescent="0.25">
      <c r="A15" s="142" t="s">
        <v>19</v>
      </c>
      <c r="B15" s="143"/>
      <c r="C15" s="143"/>
      <c r="D15" s="143"/>
      <c r="E15" s="144"/>
      <c r="F15" s="140" t="s">
        <v>20</v>
      </c>
      <c r="G15" s="139"/>
      <c r="H15" s="139"/>
      <c r="I15" s="139"/>
      <c r="J15" s="139"/>
      <c r="K15" s="141"/>
      <c r="L15" s="110" t="s">
        <v>19</v>
      </c>
      <c r="M15" s="110"/>
      <c r="N15" s="110"/>
      <c r="O15" s="110"/>
      <c r="P15" s="110"/>
      <c r="Q15" s="105" t="s">
        <v>20</v>
      </c>
      <c r="R15" s="105"/>
      <c r="S15" s="105"/>
      <c r="T15" s="105"/>
      <c r="U15" s="105"/>
      <c r="V15" s="105"/>
    </row>
    <row r="16" spans="1:22" x14ac:dyDescent="0.25">
      <c r="A16" s="145"/>
      <c r="B16" s="146"/>
      <c r="C16" s="146"/>
      <c r="D16" s="146"/>
      <c r="E16" s="147"/>
      <c r="F16" s="140" t="s">
        <v>21</v>
      </c>
      <c r="G16" s="139"/>
      <c r="H16" s="141"/>
      <c r="I16" s="140" t="s">
        <v>22</v>
      </c>
      <c r="J16" s="139"/>
      <c r="K16" s="141"/>
      <c r="L16" s="110"/>
      <c r="M16" s="110"/>
      <c r="N16" s="110"/>
      <c r="O16" s="110"/>
      <c r="P16" s="110"/>
      <c r="Q16" s="105" t="s">
        <v>21</v>
      </c>
      <c r="R16" s="105"/>
      <c r="S16" s="105"/>
      <c r="T16" s="105" t="s">
        <v>22</v>
      </c>
      <c r="U16" s="105"/>
      <c r="V16" s="105"/>
    </row>
    <row r="17" spans="1:22" x14ac:dyDescent="0.25">
      <c r="A17" s="135" t="s">
        <v>195</v>
      </c>
      <c r="B17" s="136"/>
      <c r="C17" s="136"/>
      <c r="D17" s="136"/>
      <c r="E17" s="137"/>
      <c r="F17" s="132">
        <v>1.8</v>
      </c>
      <c r="G17" s="133"/>
      <c r="H17" s="134"/>
      <c r="I17" s="132">
        <v>1.8</v>
      </c>
      <c r="J17" s="133"/>
      <c r="K17" s="134"/>
      <c r="L17" s="109" t="s">
        <v>195</v>
      </c>
      <c r="M17" s="109"/>
      <c r="N17" s="109"/>
      <c r="O17" s="109"/>
      <c r="P17" s="109"/>
      <c r="Q17" s="81">
        <v>1.4</v>
      </c>
      <c r="R17" s="83"/>
      <c r="S17" s="82"/>
      <c r="T17" s="81">
        <v>1.4</v>
      </c>
      <c r="U17" s="83"/>
      <c r="V17" s="82"/>
    </row>
    <row r="18" spans="1:22" x14ac:dyDescent="0.25">
      <c r="A18" s="135" t="s">
        <v>196</v>
      </c>
      <c r="B18" s="136"/>
      <c r="C18" s="136"/>
      <c r="D18" s="136"/>
      <c r="E18" s="137"/>
      <c r="F18" s="132">
        <v>46</v>
      </c>
      <c r="G18" s="133"/>
      <c r="H18" s="134"/>
      <c r="I18" s="132">
        <v>46</v>
      </c>
      <c r="J18" s="133"/>
      <c r="K18" s="134"/>
      <c r="L18" s="109" t="s">
        <v>196</v>
      </c>
      <c r="M18" s="109"/>
      <c r="N18" s="109"/>
      <c r="O18" s="109"/>
      <c r="P18" s="109"/>
      <c r="Q18" s="81">
        <f t="shared" ref="Q18:Q20" si="0">F18*200/180</f>
        <v>51.111111111111114</v>
      </c>
      <c r="R18" s="83"/>
      <c r="S18" s="82"/>
      <c r="T18" s="81">
        <f t="shared" ref="T18:T21" si="1">I18*200/180</f>
        <v>51.111111111111114</v>
      </c>
      <c r="U18" s="83"/>
      <c r="V18" s="82"/>
    </row>
    <row r="19" spans="1:22" x14ac:dyDescent="0.25">
      <c r="A19" s="135" t="s">
        <v>197</v>
      </c>
      <c r="B19" s="136"/>
      <c r="C19" s="136"/>
      <c r="D19" s="136"/>
      <c r="E19" s="137"/>
      <c r="F19" s="132">
        <v>134</v>
      </c>
      <c r="G19" s="133"/>
      <c r="H19" s="134"/>
      <c r="I19" s="132">
        <v>134</v>
      </c>
      <c r="J19" s="133"/>
      <c r="K19" s="134"/>
      <c r="L19" s="109" t="s">
        <v>197</v>
      </c>
      <c r="M19" s="109"/>
      <c r="N19" s="109"/>
      <c r="O19" s="109"/>
      <c r="P19" s="109"/>
      <c r="Q19" s="81">
        <f t="shared" si="0"/>
        <v>148.88888888888889</v>
      </c>
      <c r="R19" s="83"/>
      <c r="S19" s="82"/>
      <c r="T19" s="81">
        <f t="shared" si="1"/>
        <v>148.88888888888889</v>
      </c>
      <c r="U19" s="83"/>
      <c r="V19" s="82"/>
    </row>
    <row r="20" spans="1:22" x14ac:dyDescent="0.25">
      <c r="A20" s="135" t="s">
        <v>42</v>
      </c>
      <c r="B20" s="136"/>
      <c r="C20" s="136"/>
      <c r="D20" s="136"/>
      <c r="E20" s="137"/>
      <c r="F20" s="132">
        <v>8.5</v>
      </c>
      <c r="G20" s="133"/>
      <c r="H20" s="134"/>
      <c r="I20" s="132">
        <v>8.5</v>
      </c>
      <c r="J20" s="133"/>
      <c r="K20" s="134"/>
      <c r="L20" s="109" t="s">
        <v>42</v>
      </c>
      <c r="M20" s="109"/>
      <c r="N20" s="109"/>
      <c r="O20" s="109"/>
      <c r="P20" s="109"/>
      <c r="Q20" s="81">
        <f t="shared" si="0"/>
        <v>9.4444444444444446</v>
      </c>
      <c r="R20" s="83"/>
      <c r="S20" s="82"/>
      <c r="T20" s="81">
        <f t="shared" si="1"/>
        <v>9.4444444444444446</v>
      </c>
      <c r="U20" s="83"/>
      <c r="V20" s="82"/>
    </row>
    <row r="21" spans="1:22" x14ac:dyDescent="0.25">
      <c r="A21" s="135" t="s">
        <v>25</v>
      </c>
      <c r="B21" s="136"/>
      <c r="C21" s="136"/>
      <c r="D21" s="136"/>
      <c r="E21" s="137"/>
      <c r="F21" s="132"/>
      <c r="G21" s="133"/>
      <c r="H21" s="134"/>
      <c r="I21" s="132">
        <v>180</v>
      </c>
      <c r="J21" s="133"/>
      <c r="K21" s="134"/>
      <c r="L21" s="109" t="s">
        <v>25</v>
      </c>
      <c r="M21" s="109"/>
      <c r="N21" s="109"/>
      <c r="O21" s="109"/>
      <c r="P21" s="109"/>
      <c r="Q21" s="81"/>
      <c r="R21" s="83"/>
      <c r="S21" s="82"/>
      <c r="T21" s="81">
        <f t="shared" si="1"/>
        <v>200</v>
      </c>
      <c r="U21" s="83"/>
      <c r="V21" s="82"/>
    </row>
    <row r="22" spans="1:22" x14ac:dyDescent="0.25">
      <c r="A22" s="135"/>
      <c r="B22" s="136"/>
      <c r="C22" s="136"/>
      <c r="D22" s="136"/>
      <c r="E22" s="137"/>
      <c r="F22" s="132"/>
      <c r="G22" s="133"/>
      <c r="H22" s="134"/>
      <c r="I22" s="132"/>
      <c r="J22" s="133"/>
      <c r="K22" s="134"/>
      <c r="L22" s="109"/>
      <c r="M22" s="109"/>
      <c r="N22" s="109"/>
      <c r="O22" s="109"/>
      <c r="P22" s="109"/>
      <c r="Q22" s="81"/>
      <c r="R22" s="83"/>
      <c r="S22" s="82"/>
      <c r="T22" s="81"/>
      <c r="U22" s="83"/>
      <c r="V22" s="82"/>
    </row>
    <row r="23" spans="1:22" x14ac:dyDescent="0.25">
      <c r="A23" s="135"/>
      <c r="B23" s="136"/>
      <c r="C23" s="136"/>
      <c r="D23" s="136"/>
      <c r="E23" s="137"/>
      <c r="F23" s="140"/>
      <c r="G23" s="139"/>
      <c r="H23" s="141"/>
      <c r="I23" s="140"/>
      <c r="J23" s="139"/>
      <c r="K23" s="141"/>
      <c r="L23" s="85"/>
      <c r="M23" s="86"/>
      <c r="N23" s="86"/>
      <c r="O23" s="86"/>
      <c r="P23" s="87"/>
      <c r="Q23" s="105"/>
      <c r="R23" s="105"/>
      <c r="S23" s="105"/>
      <c r="T23" s="105"/>
      <c r="U23" s="105"/>
      <c r="V23" s="105"/>
    </row>
    <row r="24" spans="1:22" ht="15" hidden="1" customHeight="1" x14ac:dyDescent="0.25">
      <c r="A24" s="140"/>
      <c r="B24" s="139"/>
      <c r="C24" s="139"/>
      <c r="D24" s="139"/>
      <c r="E24" s="141"/>
      <c r="F24" s="140"/>
      <c r="G24" s="139"/>
      <c r="H24" s="141"/>
      <c r="I24" s="140"/>
      <c r="J24" s="139"/>
      <c r="K24" s="141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2" x14ac:dyDescent="0.25">
      <c r="A25" s="140"/>
      <c r="B25" s="139"/>
      <c r="C25" s="139"/>
      <c r="D25" s="139"/>
      <c r="E25" s="141"/>
      <c r="F25" s="140"/>
      <c r="G25" s="139"/>
      <c r="H25" s="141"/>
      <c r="I25" s="140"/>
      <c r="J25" s="139"/>
      <c r="K25" s="141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x14ac:dyDescent="0.25">
      <c r="A26" s="139" t="s">
        <v>31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68" t="s">
        <v>31</v>
      </c>
      <c r="M26" s="68"/>
      <c r="N26" s="68"/>
      <c r="O26" s="68"/>
      <c r="P26" s="68"/>
      <c r="Q26" s="68"/>
      <c r="R26" s="68"/>
      <c r="S26" s="68"/>
      <c r="T26" s="84"/>
      <c r="U26" s="84"/>
      <c r="V26" s="84"/>
    </row>
    <row r="27" spans="1:22" ht="15" customHeight="1" x14ac:dyDescent="0.25">
      <c r="A27" s="140" t="s">
        <v>26</v>
      </c>
      <c r="B27" s="139"/>
      <c r="C27" s="139"/>
      <c r="D27" s="139"/>
      <c r="E27" s="139"/>
      <c r="F27" s="141"/>
      <c r="G27" s="158" t="s">
        <v>30</v>
      </c>
      <c r="H27" s="159"/>
      <c r="I27" s="142" t="s">
        <v>9</v>
      </c>
      <c r="J27" s="143"/>
      <c r="K27" s="144"/>
      <c r="L27" s="105" t="s">
        <v>26</v>
      </c>
      <c r="M27" s="105"/>
      <c r="N27" s="105"/>
      <c r="O27" s="105"/>
      <c r="P27" s="105"/>
      <c r="Q27" s="105"/>
      <c r="R27" s="106" t="s">
        <v>30</v>
      </c>
      <c r="S27" s="106"/>
      <c r="T27" s="75" t="s">
        <v>9</v>
      </c>
      <c r="U27" s="76"/>
      <c r="V27" s="77"/>
    </row>
    <row r="28" spans="1:22" x14ac:dyDescent="0.25">
      <c r="A28" s="140" t="s">
        <v>27</v>
      </c>
      <c r="B28" s="141"/>
      <c r="C28" s="140" t="s">
        <v>28</v>
      </c>
      <c r="D28" s="141"/>
      <c r="E28" s="140" t="s">
        <v>29</v>
      </c>
      <c r="F28" s="141"/>
      <c r="G28" s="160"/>
      <c r="H28" s="161"/>
      <c r="I28" s="145"/>
      <c r="J28" s="146"/>
      <c r="K28" s="147"/>
      <c r="L28" s="105" t="s">
        <v>27</v>
      </c>
      <c r="M28" s="105"/>
      <c r="N28" s="105" t="s">
        <v>28</v>
      </c>
      <c r="O28" s="105"/>
      <c r="P28" s="105" t="s">
        <v>29</v>
      </c>
      <c r="Q28" s="105"/>
      <c r="R28" s="106"/>
      <c r="S28" s="106"/>
      <c r="T28" s="78"/>
      <c r="U28" s="79"/>
      <c r="V28" s="80"/>
    </row>
    <row r="29" spans="1:22" x14ac:dyDescent="0.25">
      <c r="A29" s="132">
        <v>0.14399999999999999</v>
      </c>
      <c r="B29" s="134"/>
      <c r="C29" s="132">
        <v>0</v>
      </c>
      <c r="D29" s="134"/>
      <c r="E29" s="132">
        <v>13.896000000000001</v>
      </c>
      <c r="F29" s="134"/>
      <c r="G29" s="132">
        <v>56.015999999999998</v>
      </c>
      <c r="H29" s="134"/>
      <c r="I29" s="152">
        <v>2.4E-2</v>
      </c>
      <c r="J29" s="153"/>
      <c r="K29" s="38"/>
      <c r="L29" s="107">
        <f>A29*200/180</f>
        <v>0.15999999999999998</v>
      </c>
      <c r="M29" s="107"/>
      <c r="N29" s="107">
        <f t="shared" ref="N29" si="2">C29*200/180</f>
        <v>0</v>
      </c>
      <c r="O29" s="107"/>
      <c r="P29" s="107">
        <f t="shared" ref="P29" si="3">E29*200/180</f>
        <v>15.440000000000001</v>
      </c>
      <c r="Q29" s="107"/>
      <c r="R29" s="107">
        <f t="shared" ref="R29" si="4">G29*200/180</f>
        <v>62.239999999999995</v>
      </c>
      <c r="S29" s="107"/>
      <c r="T29" s="279">
        <f t="shared" ref="T29" si="5">I29*200/180</f>
        <v>2.6666666666666665E-2</v>
      </c>
      <c r="U29" s="91"/>
      <c r="V29" s="5"/>
    </row>
    <row r="30" spans="1:22" x14ac:dyDescent="0.25">
      <c r="A30" s="138" t="s">
        <v>32</v>
      </c>
      <c r="B30" s="138"/>
      <c r="C30" s="138"/>
      <c r="D30" s="138"/>
      <c r="E30" s="138"/>
      <c r="F30" s="138"/>
      <c r="G30" s="138"/>
      <c r="H30" s="138"/>
      <c r="I30" s="310"/>
      <c r="J30" s="310"/>
      <c r="K30" s="310"/>
      <c r="L30" s="84" t="s">
        <v>32</v>
      </c>
      <c r="M30" s="84"/>
      <c r="N30" s="84"/>
      <c r="O30" s="84"/>
      <c r="P30" s="84"/>
      <c r="Q30" s="84"/>
      <c r="R30" s="84"/>
      <c r="S30" s="84"/>
      <c r="T30" s="108"/>
      <c r="U30" s="108"/>
      <c r="V30" s="108"/>
    </row>
    <row r="31" spans="1:22" ht="131.25" customHeight="1" x14ac:dyDescent="0.25">
      <c r="A31" s="331" t="s">
        <v>204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335" t="s">
        <v>204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x14ac:dyDescent="0.25">
      <c r="A32" s="126" t="s">
        <v>10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67" t="s">
        <v>10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39.75" customHeight="1" x14ac:dyDescent="0.25">
      <c r="A33" s="127" t="s">
        <v>198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63" t="s">
        <v>198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x14ac:dyDescent="0.25">
      <c r="A34" s="126" t="s">
        <v>11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67" t="s">
        <v>11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36.75" customHeight="1" x14ac:dyDescent="0.25">
      <c r="A35" s="127" t="s">
        <v>199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3" t="s">
        <v>199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x14ac:dyDescent="0.25">
      <c r="A36" s="162"/>
      <c r="B36" s="162"/>
      <c r="C36" s="162"/>
      <c r="D36" s="162"/>
      <c r="E36" s="42"/>
      <c r="F36" s="42"/>
      <c r="G36" s="42"/>
      <c r="H36" s="42"/>
      <c r="I36" s="42"/>
      <c r="J36" s="42"/>
      <c r="K36" s="42"/>
      <c r="L36" s="64"/>
      <c r="M36" s="64"/>
      <c r="N36" s="64"/>
      <c r="O36" s="64"/>
      <c r="P36" s="7"/>
      <c r="Q36" s="7"/>
      <c r="R36" s="7"/>
      <c r="S36" s="7"/>
      <c r="T36" s="7"/>
      <c r="U36" s="7"/>
      <c r="V36" s="7"/>
    </row>
    <row r="37" spans="1:22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131"/>
      <c r="B38" s="131"/>
      <c r="C38" s="131"/>
      <c r="D38" s="44"/>
      <c r="E38" s="131"/>
      <c r="F38" s="131"/>
      <c r="G38" s="131"/>
      <c r="H38" s="44"/>
      <c r="I38" s="131"/>
      <c r="J38" s="131"/>
      <c r="K38" s="131"/>
      <c r="L38" s="65"/>
      <c r="M38" s="65"/>
      <c r="N38" s="65"/>
      <c r="O38" s="8"/>
      <c r="P38" s="65"/>
      <c r="Q38" s="65"/>
      <c r="R38" s="65"/>
      <c r="S38" s="8"/>
      <c r="T38" s="65"/>
      <c r="U38" s="65"/>
      <c r="V38" s="65"/>
    </row>
    <row r="39" spans="1:22" x14ac:dyDescent="0.25">
      <c r="A39" s="162"/>
      <c r="B39" s="162"/>
      <c r="C39" s="162"/>
      <c r="D39" s="162"/>
      <c r="E39" s="42"/>
      <c r="F39" s="42"/>
      <c r="G39" s="42"/>
      <c r="H39" s="42"/>
      <c r="I39" s="42"/>
      <c r="J39" s="42"/>
      <c r="K39" s="42"/>
      <c r="L39" s="64"/>
      <c r="M39" s="64"/>
      <c r="N39" s="64"/>
      <c r="O39" s="64"/>
      <c r="P39" s="7"/>
      <c r="Q39" s="7"/>
      <c r="R39" s="7"/>
      <c r="S39" s="7"/>
      <c r="T39" s="7"/>
      <c r="U39" s="7"/>
      <c r="V39" s="7"/>
    </row>
    <row r="40" spans="1:22" x14ac:dyDescent="0.25">
      <c r="A40" s="126" t="s">
        <v>391</v>
      </c>
      <c r="B40" s="126"/>
      <c r="C40" s="126"/>
      <c r="D40" s="126"/>
      <c r="E40" s="126"/>
      <c r="F40" s="126"/>
      <c r="G40" s="39"/>
      <c r="H40" s="39"/>
      <c r="I40" s="41"/>
      <c r="J40" s="126" t="s">
        <v>38</v>
      </c>
      <c r="K40" s="126"/>
      <c r="L40" s="67" t="s">
        <v>391</v>
      </c>
      <c r="M40" s="67"/>
      <c r="N40" s="67"/>
      <c r="O40" s="67"/>
      <c r="P40" s="67"/>
      <c r="Q40" s="67"/>
      <c r="R40" s="4"/>
      <c r="S40" s="4"/>
      <c r="T40" s="2"/>
      <c r="U40" s="67" t="s">
        <v>38</v>
      </c>
      <c r="V40" s="67"/>
    </row>
    <row r="41" spans="1:22" ht="12.75" customHeight="1" x14ac:dyDescent="0.25">
      <c r="G41" s="45"/>
      <c r="H41" s="128"/>
      <c r="I41" s="128"/>
      <c r="J41" s="128" t="s">
        <v>0</v>
      </c>
      <c r="K41" s="128"/>
      <c r="L41" s="9"/>
      <c r="R41" s="1"/>
      <c r="S41" s="103"/>
      <c r="T41" s="103"/>
      <c r="U41" s="103" t="s">
        <v>0</v>
      </c>
      <c r="V41" s="103"/>
    </row>
    <row r="42" spans="1:22" ht="12.75" customHeight="1" x14ac:dyDescent="0.25">
      <c r="H42" s="128"/>
      <c r="I42" s="128"/>
      <c r="J42" s="128" t="s">
        <v>15</v>
      </c>
      <c r="K42" s="128"/>
      <c r="S42" s="103"/>
      <c r="T42" s="103"/>
      <c r="U42" s="103" t="s">
        <v>632</v>
      </c>
      <c r="V42" s="103"/>
    </row>
    <row r="43" spans="1:22" ht="17.25" customHeight="1" x14ac:dyDescent="0.25">
      <c r="G43" s="43"/>
      <c r="H43" s="129"/>
      <c r="I43" s="129"/>
      <c r="J43" s="129"/>
      <c r="K43" s="129"/>
      <c r="R43" s="3"/>
      <c r="S43" s="104" t="s">
        <v>633</v>
      </c>
      <c r="T43" s="104"/>
      <c r="U43" s="104"/>
      <c r="V43" s="104"/>
    </row>
    <row r="44" spans="1:22" ht="21.75" customHeight="1" x14ac:dyDescent="0.25">
      <c r="G44" s="43"/>
      <c r="H44" s="130" t="s">
        <v>1</v>
      </c>
      <c r="I44" s="130"/>
      <c r="J44" s="130"/>
      <c r="K44" s="130"/>
      <c r="R44" s="3"/>
      <c r="S44" s="94" t="s">
        <v>1</v>
      </c>
      <c r="T44" s="94"/>
      <c r="U44" s="94"/>
      <c r="V44" s="94"/>
    </row>
    <row r="45" spans="1:22" ht="19.5" customHeight="1" x14ac:dyDescent="0.25">
      <c r="G45" s="43"/>
      <c r="H45" s="130" t="s">
        <v>2</v>
      </c>
      <c r="I45" s="130"/>
      <c r="J45" s="130"/>
      <c r="K45" s="130"/>
      <c r="R45" s="3"/>
      <c r="S45" s="94" t="s">
        <v>2</v>
      </c>
      <c r="T45" s="94"/>
      <c r="U45" s="94"/>
      <c r="V45" s="94"/>
    </row>
    <row r="46" spans="1:22" ht="21" customHeight="1" x14ac:dyDescent="0.25">
      <c r="G46" s="43"/>
      <c r="H46" s="130" t="s">
        <v>3</v>
      </c>
      <c r="I46" s="130"/>
      <c r="J46" s="130"/>
      <c r="K46" s="130"/>
      <c r="R46" s="3"/>
      <c r="S46" s="94" t="s">
        <v>3</v>
      </c>
      <c r="T46" s="94"/>
      <c r="U46" s="94"/>
      <c r="V46" s="94"/>
    </row>
    <row r="47" spans="1:22" x14ac:dyDescent="0.25">
      <c r="H47" s="131" t="s">
        <v>4</v>
      </c>
      <c r="I47" s="131"/>
      <c r="J47" s="131"/>
      <c r="K47" s="131"/>
      <c r="S47" s="95" t="s">
        <v>36</v>
      </c>
      <c r="T47" s="95"/>
      <c r="U47" s="95"/>
      <c r="V47" s="95"/>
    </row>
    <row r="48" spans="1:22" ht="4.5" customHeight="1" x14ac:dyDescent="0.25"/>
    <row r="49" spans="1:22" x14ac:dyDescent="0.25">
      <c r="C49" s="149" t="s">
        <v>208</v>
      </c>
      <c r="D49" s="149"/>
      <c r="E49" s="149"/>
      <c r="F49" s="149"/>
      <c r="G49" s="149"/>
      <c r="H49" s="149"/>
      <c r="I49" s="149"/>
      <c r="N49" s="98" t="s">
        <v>540</v>
      </c>
      <c r="O49" s="98"/>
      <c r="P49" s="98"/>
      <c r="Q49" s="98"/>
      <c r="R49" s="98"/>
      <c r="S49" s="98"/>
      <c r="T49" s="98"/>
    </row>
    <row r="50" spans="1:22" ht="5.25" customHeight="1" x14ac:dyDescent="0.25"/>
    <row r="51" spans="1:22" x14ac:dyDescent="0.25">
      <c r="A51" s="148" t="s">
        <v>16</v>
      </c>
      <c r="B51" s="148"/>
      <c r="C51" s="148"/>
      <c r="D51" s="148"/>
      <c r="E51" s="149" t="s">
        <v>201</v>
      </c>
      <c r="F51" s="149"/>
      <c r="G51" s="149"/>
      <c r="H51" s="149"/>
      <c r="I51" s="149"/>
      <c r="J51" s="149"/>
      <c r="K51" s="149"/>
      <c r="L51" s="66" t="s">
        <v>16</v>
      </c>
      <c r="M51" s="66"/>
      <c r="N51" s="66"/>
      <c r="O51" s="66"/>
      <c r="P51" s="98" t="s">
        <v>201</v>
      </c>
      <c r="Q51" s="98"/>
      <c r="R51" s="98"/>
      <c r="S51" s="98"/>
      <c r="T51" s="98"/>
      <c r="U51" s="98"/>
      <c r="V51" s="98"/>
    </row>
    <row r="52" spans="1:22" ht="28.5" customHeight="1" x14ac:dyDescent="0.25">
      <c r="A52" s="150" t="s">
        <v>17</v>
      </c>
      <c r="B52" s="150"/>
      <c r="C52" s="150"/>
      <c r="D52" s="150"/>
      <c r="E52" s="151" t="s">
        <v>539</v>
      </c>
      <c r="F52" s="151"/>
      <c r="G52" s="151"/>
      <c r="H52" s="151"/>
      <c r="I52" s="151"/>
      <c r="J52" s="151"/>
      <c r="K52" s="151"/>
      <c r="L52" s="99" t="s">
        <v>17</v>
      </c>
      <c r="M52" s="99"/>
      <c r="N52" s="99"/>
      <c r="O52" s="99"/>
      <c r="P52" s="100" t="s">
        <v>539</v>
      </c>
      <c r="Q52" s="100"/>
      <c r="R52" s="100"/>
      <c r="S52" s="100"/>
      <c r="T52" s="100"/>
      <c r="U52" s="100"/>
      <c r="V52" s="100"/>
    </row>
    <row r="53" spans="1:22" x14ac:dyDescent="0.25">
      <c r="A53" s="148" t="s">
        <v>18</v>
      </c>
      <c r="B53" s="148"/>
      <c r="C53" s="148"/>
      <c r="D53" s="148"/>
      <c r="E53" s="126" t="s">
        <v>202</v>
      </c>
      <c r="F53" s="126"/>
      <c r="G53" s="126"/>
      <c r="H53" s="126"/>
      <c r="I53" s="126"/>
      <c r="J53" s="126"/>
      <c r="K53" s="126"/>
      <c r="L53" s="66" t="s">
        <v>18</v>
      </c>
      <c r="M53" s="66"/>
      <c r="N53" s="66"/>
      <c r="O53" s="66"/>
      <c r="P53" s="67" t="s">
        <v>202</v>
      </c>
      <c r="Q53" s="67"/>
      <c r="R53" s="67"/>
      <c r="S53" s="67"/>
      <c r="T53" s="67"/>
      <c r="U53" s="67"/>
      <c r="V53" s="67"/>
    </row>
    <row r="54" spans="1:22" x14ac:dyDescent="0.25">
      <c r="A54" s="148" t="s">
        <v>24</v>
      </c>
      <c r="B54" s="148"/>
      <c r="C54" s="148"/>
      <c r="D54" s="148"/>
      <c r="E54" s="126">
        <v>180</v>
      </c>
      <c r="F54" s="126"/>
      <c r="G54" s="126"/>
      <c r="H54" s="126"/>
      <c r="I54" s="126"/>
      <c r="J54" s="126"/>
      <c r="K54" s="126"/>
      <c r="L54" s="66" t="s">
        <v>24</v>
      </c>
      <c r="M54" s="66"/>
      <c r="N54" s="66"/>
      <c r="O54" s="66"/>
      <c r="P54" s="67">
        <v>200</v>
      </c>
      <c r="Q54" s="67"/>
      <c r="R54" s="67"/>
      <c r="S54" s="67"/>
      <c r="T54" s="67"/>
      <c r="U54" s="67"/>
      <c r="V54" s="67"/>
    </row>
    <row r="55" spans="1:22" x14ac:dyDescent="0.25">
      <c r="A55" s="176" t="s">
        <v>19</v>
      </c>
      <c r="B55" s="176"/>
      <c r="C55" s="176"/>
      <c r="D55" s="176"/>
      <c r="E55" s="176"/>
      <c r="F55" s="174" t="s">
        <v>20</v>
      </c>
      <c r="G55" s="174"/>
      <c r="H55" s="174"/>
      <c r="I55" s="174"/>
      <c r="J55" s="174"/>
      <c r="K55" s="174"/>
      <c r="L55" s="110" t="s">
        <v>19</v>
      </c>
      <c r="M55" s="110"/>
      <c r="N55" s="110"/>
      <c r="O55" s="110"/>
      <c r="P55" s="110"/>
      <c r="Q55" s="105" t="s">
        <v>20</v>
      </c>
      <c r="R55" s="105"/>
      <c r="S55" s="105"/>
      <c r="T55" s="105"/>
      <c r="U55" s="105"/>
      <c r="V55" s="105"/>
    </row>
    <row r="56" spans="1:22" x14ac:dyDescent="0.25">
      <c r="A56" s="176"/>
      <c r="B56" s="176"/>
      <c r="C56" s="176"/>
      <c r="D56" s="176"/>
      <c r="E56" s="176"/>
      <c r="F56" s="174" t="s">
        <v>21</v>
      </c>
      <c r="G56" s="174"/>
      <c r="H56" s="174"/>
      <c r="I56" s="174" t="s">
        <v>22</v>
      </c>
      <c r="J56" s="174"/>
      <c r="K56" s="174"/>
      <c r="L56" s="110"/>
      <c r="M56" s="110"/>
      <c r="N56" s="110"/>
      <c r="O56" s="110"/>
      <c r="P56" s="110"/>
      <c r="Q56" s="105" t="s">
        <v>21</v>
      </c>
      <c r="R56" s="105"/>
      <c r="S56" s="105"/>
      <c r="T56" s="105" t="s">
        <v>22</v>
      </c>
      <c r="U56" s="105"/>
      <c r="V56" s="105"/>
    </row>
    <row r="57" spans="1:22" x14ac:dyDescent="0.25">
      <c r="A57" s="173" t="s">
        <v>195</v>
      </c>
      <c r="B57" s="173"/>
      <c r="C57" s="173"/>
      <c r="D57" s="173"/>
      <c r="E57" s="173"/>
      <c r="F57" s="132">
        <v>1.8</v>
      </c>
      <c r="G57" s="133"/>
      <c r="H57" s="134"/>
      <c r="I57" s="132">
        <v>1.8</v>
      </c>
      <c r="J57" s="133"/>
      <c r="K57" s="134"/>
      <c r="L57" s="109" t="s">
        <v>195</v>
      </c>
      <c r="M57" s="109"/>
      <c r="N57" s="109"/>
      <c r="O57" s="109"/>
      <c r="P57" s="109"/>
      <c r="Q57" s="81">
        <v>1.4</v>
      </c>
      <c r="R57" s="83"/>
      <c r="S57" s="82"/>
      <c r="T57" s="81">
        <v>1.4</v>
      </c>
      <c r="U57" s="83"/>
      <c r="V57" s="82"/>
    </row>
    <row r="58" spans="1:22" x14ac:dyDescent="0.25">
      <c r="A58" s="173" t="s">
        <v>196</v>
      </c>
      <c r="B58" s="173"/>
      <c r="C58" s="173"/>
      <c r="D58" s="173"/>
      <c r="E58" s="173"/>
      <c r="F58" s="132">
        <v>46</v>
      </c>
      <c r="G58" s="133"/>
      <c r="H58" s="134"/>
      <c r="I58" s="132">
        <v>46</v>
      </c>
      <c r="J58" s="133"/>
      <c r="K58" s="134"/>
      <c r="L58" s="109" t="s">
        <v>196</v>
      </c>
      <c r="M58" s="109"/>
      <c r="N58" s="109"/>
      <c r="O58" s="109"/>
      <c r="P58" s="109"/>
      <c r="Q58" s="81">
        <f t="shared" ref="Q58:Q63" si="6">F58*200/180</f>
        <v>51.111111111111114</v>
      </c>
      <c r="R58" s="83"/>
      <c r="S58" s="82"/>
      <c r="T58" s="81">
        <f t="shared" ref="T58:T63" si="7">I58*200/180</f>
        <v>51.111111111111114</v>
      </c>
      <c r="U58" s="83"/>
      <c r="V58" s="82"/>
    </row>
    <row r="59" spans="1:22" x14ac:dyDescent="0.25">
      <c r="A59" s="173" t="s">
        <v>197</v>
      </c>
      <c r="B59" s="173"/>
      <c r="C59" s="173"/>
      <c r="D59" s="173"/>
      <c r="E59" s="173"/>
      <c r="F59" s="132">
        <v>134</v>
      </c>
      <c r="G59" s="133"/>
      <c r="H59" s="134"/>
      <c r="I59" s="132">
        <v>134</v>
      </c>
      <c r="J59" s="133"/>
      <c r="K59" s="134"/>
      <c r="L59" s="109" t="s">
        <v>197</v>
      </c>
      <c r="M59" s="109"/>
      <c r="N59" s="109"/>
      <c r="O59" s="109"/>
      <c r="P59" s="109"/>
      <c r="Q59" s="81">
        <f t="shared" si="6"/>
        <v>148.88888888888889</v>
      </c>
      <c r="R59" s="83"/>
      <c r="S59" s="82"/>
      <c r="T59" s="81">
        <f t="shared" si="7"/>
        <v>148.88888888888889</v>
      </c>
      <c r="U59" s="83"/>
      <c r="V59" s="82"/>
    </row>
    <row r="60" spans="1:22" x14ac:dyDescent="0.25">
      <c r="A60" s="173" t="s">
        <v>42</v>
      </c>
      <c r="B60" s="173"/>
      <c r="C60" s="173"/>
      <c r="D60" s="173"/>
      <c r="E60" s="173"/>
      <c r="F60" s="132">
        <v>8.5</v>
      </c>
      <c r="G60" s="133"/>
      <c r="H60" s="134"/>
      <c r="I60" s="132">
        <v>8.5</v>
      </c>
      <c r="J60" s="133"/>
      <c r="K60" s="134"/>
      <c r="L60" s="109" t="s">
        <v>42</v>
      </c>
      <c r="M60" s="109"/>
      <c r="N60" s="109"/>
      <c r="O60" s="109"/>
      <c r="P60" s="109"/>
      <c r="Q60" s="81">
        <f t="shared" si="6"/>
        <v>9.4444444444444446</v>
      </c>
      <c r="R60" s="83"/>
      <c r="S60" s="82"/>
      <c r="T60" s="81">
        <f t="shared" si="7"/>
        <v>9.4444444444444446</v>
      </c>
      <c r="U60" s="83"/>
      <c r="V60" s="82"/>
    </row>
    <row r="61" spans="1:22" x14ac:dyDescent="0.25">
      <c r="A61" s="173" t="s">
        <v>203</v>
      </c>
      <c r="B61" s="173"/>
      <c r="C61" s="173"/>
      <c r="D61" s="173"/>
      <c r="E61" s="173"/>
      <c r="F61" s="132">
        <v>7.2</v>
      </c>
      <c r="G61" s="133"/>
      <c r="H61" s="134"/>
      <c r="I61" s="132">
        <v>6.36</v>
      </c>
      <c r="J61" s="133"/>
      <c r="K61" s="134"/>
      <c r="L61" s="109" t="s">
        <v>203</v>
      </c>
      <c r="M61" s="109"/>
      <c r="N61" s="109"/>
      <c r="O61" s="109"/>
      <c r="P61" s="109"/>
      <c r="Q61" s="81">
        <f t="shared" si="6"/>
        <v>8</v>
      </c>
      <c r="R61" s="83"/>
      <c r="S61" s="82"/>
      <c r="T61" s="81">
        <f t="shared" si="7"/>
        <v>7.0666666666666664</v>
      </c>
      <c r="U61" s="83"/>
      <c r="V61" s="82"/>
    </row>
    <row r="62" spans="1:22" x14ac:dyDescent="0.25">
      <c r="A62" s="173" t="s">
        <v>25</v>
      </c>
      <c r="B62" s="173"/>
      <c r="C62" s="173"/>
      <c r="D62" s="173"/>
      <c r="E62" s="173"/>
      <c r="F62" s="132"/>
      <c r="G62" s="133"/>
      <c r="H62" s="134"/>
      <c r="I62" s="132">
        <v>180</v>
      </c>
      <c r="J62" s="133"/>
      <c r="K62" s="134"/>
      <c r="L62" s="109" t="s">
        <v>25</v>
      </c>
      <c r="M62" s="109"/>
      <c r="N62" s="109"/>
      <c r="O62" s="109"/>
      <c r="P62" s="109"/>
      <c r="Q62" s="81"/>
      <c r="R62" s="83"/>
      <c r="S62" s="82"/>
      <c r="T62" s="81">
        <f t="shared" si="7"/>
        <v>200</v>
      </c>
      <c r="U62" s="83"/>
      <c r="V62" s="82"/>
    </row>
    <row r="63" spans="1:22" ht="15" hidden="1" customHeight="1" x14ac:dyDescent="0.25">
      <c r="A63" s="135"/>
      <c r="B63" s="136"/>
      <c r="C63" s="136"/>
      <c r="D63" s="136"/>
      <c r="E63" s="137"/>
      <c r="F63" s="174"/>
      <c r="G63" s="174"/>
      <c r="H63" s="174"/>
      <c r="I63" s="174"/>
      <c r="J63" s="174"/>
      <c r="K63" s="174"/>
      <c r="L63" s="85"/>
      <c r="M63" s="86"/>
      <c r="N63" s="86"/>
      <c r="O63" s="86"/>
      <c r="P63" s="87"/>
      <c r="Q63" s="81">
        <f t="shared" si="6"/>
        <v>0</v>
      </c>
      <c r="R63" s="83"/>
      <c r="S63" s="82"/>
      <c r="T63" s="81">
        <f t="shared" si="7"/>
        <v>0</v>
      </c>
      <c r="U63" s="83"/>
      <c r="V63" s="82"/>
    </row>
    <row r="64" spans="1:22" ht="15" customHeight="1" x14ac:dyDescent="0.2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</row>
    <row r="65" spans="1:22" x14ac:dyDescent="0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</row>
    <row r="66" spans="1:22" x14ac:dyDescent="0.25">
      <c r="A66" s="139" t="s">
        <v>31</v>
      </c>
      <c r="B66" s="139"/>
      <c r="C66" s="139"/>
      <c r="D66" s="139"/>
      <c r="E66" s="139"/>
      <c r="F66" s="139"/>
      <c r="G66" s="139"/>
      <c r="H66" s="139"/>
      <c r="I66" s="138"/>
      <c r="J66" s="138"/>
      <c r="K66" s="138"/>
      <c r="L66" s="68" t="s">
        <v>31</v>
      </c>
      <c r="M66" s="68"/>
      <c r="N66" s="68"/>
      <c r="O66" s="68"/>
      <c r="P66" s="68"/>
      <c r="Q66" s="68"/>
      <c r="R66" s="68"/>
      <c r="S66" s="68"/>
      <c r="T66" s="84"/>
      <c r="U66" s="84"/>
      <c r="V66" s="84"/>
    </row>
    <row r="67" spans="1:22" ht="15" customHeight="1" x14ac:dyDescent="0.25">
      <c r="A67" s="174" t="s">
        <v>26</v>
      </c>
      <c r="B67" s="174"/>
      <c r="C67" s="174"/>
      <c r="D67" s="174"/>
      <c r="E67" s="174"/>
      <c r="F67" s="174"/>
      <c r="G67" s="175" t="s">
        <v>30</v>
      </c>
      <c r="H67" s="175"/>
      <c r="I67" s="142" t="s">
        <v>9</v>
      </c>
      <c r="J67" s="143"/>
      <c r="K67" s="144"/>
      <c r="L67" s="105" t="s">
        <v>26</v>
      </c>
      <c r="M67" s="105"/>
      <c r="N67" s="105"/>
      <c r="O67" s="105"/>
      <c r="P67" s="105"/>
      <c r="Q67" s="105"/>
      <c r="R67" s="106" t="s">
        <v>30</v>
      </c>
      <c r="S67" s="106"/>
      <c r="T67" s="75" t="s">
        <v>9</v>
      </c>
      <c r="U67" s="76"/>
      <c r="V67" s="77"/>
    </row>
    <row r="68" spans="1:22" x14ac:dyDescent="0.25">
      <c r="A68" s="174" t="s">
        <v>27</v>
      </c>
      <c r="B68" s="174"/>
      <c r="C68" s="174" t="s">
        <v>28</v>
      </c>
      <c r="D68" s="174"/>
      <c r="E68" s="174" t="s">
        <v>29</v>
      </c>
      <c r="F68" s="174"/>
      <c r="G68" s="175"/>
      <c r="H68" s="175"/>
      <c r="I68" s="145"/>
      <c r="J68" s="146"/>
      <c r="K68" s="147"/>
      <c r="L68" s="105" t="s">
        <v>27</v>
      </c>
      <c r="M68" s="105"/>
      <c r="N68" s="105" t="s">
        <v>28</v>
      </c>
      <c r="O68" s="105"/>
      <c r="P68" s="105" t="s">
        <v>29</v>
      </c>
      <c r="Q68" s="105"/>
      <c r="R68" s="106"/>
      <c r="S68" s="106"/>
      <c r="T68" s="78"/>
      <c r="U68" s="79"/>
      <c r="V68" s="80"/>
    </row>
    <row r="69" spans="1:22" x14ac:dyDescent="0.25">
      <c r="A69" s="172">
        <v>0.26400000000000001</v>
      </c>
      <c r="B69" s="172"/>
      <c r="C69" s="172">
        <v>0</v>
      </c>
      <c r="D69" s="172"/>
      <c r="E69" s="172">
        <v>14.136000000000001</v>
      </c>
      <c r="F69" s="172"/>
      <c r="G69" s="172">
        <v>57.24</v>
      </c>
      <c r="H69" s="172"/>
      <c r="I69" s="251">
        <v>1.044</v>
      </c>
      <c r="J69" s="152"/>
      <c r="K69" s="38"/>
      <c r="L69" s="107">
        <f>A69*200/180</f>
        <v>0.29333333333333333</v>
      </c>
      <c r="M69" s="107"/>
      <c r="N69" s="107">
        <f t="shared" ref="N69" si="8">C69*200/180</f>
        <v>0</v>
      </c>
      <c r="O69" s="107"/>
      <c r="P69" s="107">
        <f t="shared" ref="P69" si="9">E69*200/180</f>
        <v>15.706666666666669</v>
      </c>
      <c r="Q69" s="107"/>
      <c r="R69" s="107">
        <f t="shared" ref="R69" si="10">G69*200/180</f>
        <v>63.6</v>
      </c>
      <c r="S69" s="107"/>
      <c r="T69" s="107">
        <f t="shared" ref="T69" si="11">I69*200/180</f>
        <v>1.1600000000000001</v>
      </c>
      <c r="U69" s="81"/>
      <c r="V69" s="5"/>
    </row>
    <row r="70" spans="1:22" x14ac:dyDescent="0.25">
      <c r="A70" s="138" t="s">
        <v>32</v>
      </c>
      <c r="B70" s="138"/>
      <c r="C70" s="138"/>
      <c r="D70" s="138"/>
      <c r="E70" s="138"/>
      <c r="F70" s="138"/>
      <c r="G70" s="138"/>
      <c r="H70" s="138"/>
      <c r="I70" s="310"/>
      <c r="J70" s="310"/>
      <c r="K70" s="310"/>
      <c r="L70" s="84" t="s">
        <v>32</v>
      </c>
      <c r="M70" s="84"/>
      <c r="N70" s="84"/>
      <c r="O70" s="84"/>
      <c r="P70" s="84"/>
      <c r="Q70" s="84"/>
      <c r="R70" s="84"/>
      <c r="S70" s="84"/>
      <c r="T70" s="108"/>
      <c r="U70" s="108"/>
      <c r="V70" s="108"/>
    </row>
    <row r="71" spans="1:22" ht="159" customHeight="1" x14ac:dyDescent="0.25">
      <c r="A71" s="331" t="s">
        <v>207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332" t="s">
        <v>645</v>
      </c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x14ac:dyDescent="0.25">
      <c r="A72" s="126" t="s">
        <v>10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67" t="s">
        <v>10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39" customHeight="1" x14ac:dyDescent="0.25">
      <c r="A73" s="127" t="s">
        <v>205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63" t="s">
        <v>205</v>
      </c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x14ac:dyDescent="0.25">
      <c r="A74" s="126" t="s">
        <v>11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67" t="s">
        <v>11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ht="39.75" customHeight="1" x14ac:dyDescent="0.25">
      <c r="A75" s="127" t="s">
        <v>206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63" t="s">
        <v>206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x14ac:dyDescent="0.25">
      <c r="A76" s="131"/>
      <c r="B76" s="131"/>
      <c r="C76" s="131"/>
      <c r="D76" s="44"/>
      <c r="E76" s="131"/>
      <c r="F76" s="131"/>
      <c r="G76" s="131"/>
      <c r="H76" s="44"/>
      <c r="I76" s="131"/>
      <c r="J76" s="131"/>
      <c r="K76" s="131"/>
      <c r="L76" s="65"/>
      <c r="M76" s="65"/>
      <c r="N76" s="65"/>
      <c r="O76" s="8"/>
      <c r="P76" s="65"/>
      <c r="Q76" s="65"/>
      <c r="R76" s="65"/>
      <c r="S76" s="8"/>
      <c r="T76" s="65"/>
      <c r="U76" s="65"/>
      <c r="V76" s="65"/>
    </row>
    <row r="77" spans="1:22" x14ac:dyDescent="0.25">
      <c r="A77" s="162"/>
      <c r="B77" s="162"/>
      <c r="C77" s="162"/>
      <c r="D77" s="162"/>
      <c r="E77" s="42"/>
      <c r="F77" s="42"/>
      <c r="G77" s="42"/>
      <c r="H77" s="42"/>
      <c r="I77" s="42"/>
      <c r="J77" s="42"/>
      <c r="K77" s="42"/>
      <c r="L77" s="64"/>
      <c r="M77" s="64"/>
      <c r="N77" s="64"/>
      <c r="O77" s="64"/>
      <c r="P77" s="7"/>
      <c r="Q77" s="7"/>
      <c r="R77" s="7"/>
      <c r="S77" s="7"/>
      <c r="T77" s="7"/>
      <c r="U77" s="7"/>
      <c r="V77" s="7"/>
    </row>
    <row r="78" spans="1:22" x14ac:dyDescent="0.25">
      <c r="A78" s="126" t="s">
        <v>391</v>
      </c>
      <c r="B78" s="126"/>
      <c r="C78" s="126"/>
      <c r="D78" s="126"/>
      <c r="E78" s="126"/>
      <c r="F78" s="126"/>
      <c r="G78" s="39"/>
      <c r="H78" s="39"/>
      <c r="I78" s="41"/>
      <c r="J78" s="126" t="s">
        <v>38</v>
      </c>
      <c r="K78" s="126"/>
      <c r="L78" s="67" t="s">
        <v>391</v>
      </c>
      <c r="M78" s="67"/>
      <c r="N78" s="67"/>
      <c r="O78" s="67"/>
      <c r="P78" s="67"/>
      <c r="Q78" s="67"/>
      <c r="R78" s="4"/>
      <c r="S78" s="4"/>
      <c r="T78" s="2"/>
      <c r="U78" s="67" t="s">
        <v>38</v>
      </c>
      <c r="V78" s="67"/>
    </row>
    <row r="79" spans="1:22" ht="12.75" customHeight="1" x14ac:dyDescent="0.25">
      <c r="G79" s="45"/>
      <c r="H79" s="128"/>
      <c r="I79" s="128"/>
      <c r="J79" s="128" t="s">
        <v>0</v>
      </c>
      <c r="K79" s="128"/>
      <c r="L79" s="9"/>
      <c r="R79" s="1"/>
      <c r="S79" s="103"/>
      <c r="T79" s="103"/>
      <c r="U79" s="103" t="s">
        <v>0</v>
      </c>
      <c r="V79" s="103"/>
    </row>
    <row r="80" spans="1:22" ht="12.75" customHeight="1" x14ac:dyDescent="0.25">
      <c r="H80" s="128"/>
      <c r="I80" s="128"/>
      <c r="J80" s="128" t="s">
        <v>15</v>
      </c>
      <c r="K80" s="128"/>
      <c r="S80" s="103"/>
      <c r="T80" s="103"/>
      <c r="U80" s="103" t="s">
        <v>632</v>
      </c>
      <c r="V80" s="103"/>
    </row>
    <row r="81" spans="1:22" ht="17.25" customHeight="1" x14ac:dyDescent="0.25">
      <c r="G81" s="43"/>
      <c r="H81" s="129"/>
      <c r="I81" s="129"/>
      <c r="J81" s="129"/>
      <c r="K81" s="129"/>
      <c r="R81" s="3"/>
      <c r="S81" s="104" t="s">
        <v>633</v>
      </c>
      <c r="T81" s="104"/>
      <c r="U81" s="104"/>
      <c r="V81" s="104"/>
    </row>
    <row r="82" spans="1:22" ht="21.75" customHeight="1" x14ac:dyDescent="0.25">
      <c r="G82" s="43"/>
      <c r="H82" s="130" t="s">
        <v>1</v>
      </c>
      <c r="I82" s="130"/>
      <c r="J82" s="130"/>
      <c r="K82" s="130"/>
      <c r="R82" s="3"/>
      <c r="S82" s="94" t="s">
        <v>1</v>
      </c>
      <c r="T82" s="94"/>
      <c r="U82" s="94"/>
      <c r="V82" s="94"/>
    </row>
    <row r="83" spans="1:22" ht="19.5" customHeight="1" x14ac:dyDescent="0.25">
      <c r="G83" s="43"/>
      <c r="H83" s="130" t="s">
        <v>2</v>
      </c>
      <c r="I83" s="130"/>
      <c r="J83" s="130"/>
      <c r="K83" s="130"/>
      <c r="R83" s="3"/>
      <c r="S83" s="94" t="s">
        <v>2</v>
      </c>
      <c r="T83" s="94"/>
      <c r="U83" s="94"/>
      <c r="V83" s="94"/>
    </row>
    <row r="84" spans="1:22" ht="21" customHeight="1" x14ac:dyDescent="0.25">
      <c r="G84" s="43"/>
      <c r="H84" s="130" t="s">
        <v>3</v>
      </c>
      <c r="I84" s="130"/>
      <c r="J84" s="130"/>
      <c r="K84" s="130"/>
      <c r="R84" s="3"/>
      <c r="S84" s="94" t="s">
        <v>3</v>
      </c>
      <c r="T84" s="94"/>
      <c r="U84" s="94"/>
      <c r="V84" s="94"/>
    </row>
    <row r="85" spans="1:22" x14ac:dyDescent="0.25">
      <c r="H85" s="131" t="s">
        <v>4</v>
      </c>
      <c r="I85" s="131"/>
      <c r="J85" s="131"/>
      <c r="K85" s="131"/>
      <c r="S85" s="95" t="s">
        <v>36</v>
      </c>
      <c r="T85" s="95"/>
      <c r="U85" s="95"/>
      <c r="V85" s="95"/>
    </row>
    <row r="86" spans="1:22" ht="4.5" customHeight="1" x14ac:dyDescent="0.25"/>
    <row r="87" spans="1:22" x14ac:dyDescent="0.25">
      <c r="C87" s="149" t="s">
        <v>214</v>
      </c>
      <c r="D87" s="149"/>
      <c r="E87" s="149"/>
      <c r="F87" s="149"/>
      <c r="G87" s="149"/>
      <c r="H87" s="149"/>
      <c r="I87" s="149"/>
      <c r="N87" s="98" t="s">
        <v>542</v>
      </c>
      <c r="O87" s="98"/>
      <c r="P87" s="98"/>
      <c r="Q87" s="98"/>
      <c r="R87" s="98"/>
      <c r="S87" s="98"/>
      <c r="T87" s="98"/>
    </row>
    <row r="88" spans="1:22" ht="5.25" customHeight="1" x14ac:dyDescent="0.25"/>
    <row r="89" spans="1:22" x14ac:dyDescent="0.25">
      <c r="A89" s="148" t="s">
        <v>16</v>
      </c>
      <c r="B89" s="148"/>
      <c r="C89" s="148"/>
      <c r="D89" s="148"/>
      <c r="E89" s="149" t="s">
        <v>209</v>
      </c>
      <c r="F89" s="149"/>
      <c r="G89" s="149"/>
      <c r="H89" s="149"/>
      <c r="I89" s="149"/>
      <c r="J89" s="149"/>
      <c r="K89" s="149"/>
      <c r="L89" s="66" t="s">
        <v>16</v>
      </c>
      <c r="M89" s="66"/>
      <c r="N89" s="66"/>
      <c r="O89" s="66"/>
      <c r="P89" s="98" t="s">
        <v>209</v>
      </c>
      <c r="Q89" s="98"/>
      <c r="R89" s="98"/>
      <c r="S89" s="98"/>
      <c r="T89" s="98"/>
      <c r="U89" s="98"/>
      <c r="V89" s="98"/>
    </row>
    <row r="90" spans="1:22" ht="28.5" customHeight="1" x14ac:dyDescent="0.25">
      <c r="A90" s="150" t="s">
        <v>17</v>
      </c>
      <c r="B90" s="150"/>
      <c r="C90" s="150"/>
      <c r="D90" s="150"/>
      <c r="E90" s="151" t="s">
        <v>541</v>
      </c>
      <c r="F90" s="151"/>
      <c r="G90" s="151"/>
      <c r="H90" s="151"/>
      <c r="I90" s="151"/>
      <c r="J90" s="151"/>
      <c r="K90" s="151"/>
      <c r="L90" s="99" t="s">
        <v>17</v>
      </c>
      <c r="M90" s="99"/>
      <c r="N90" s="99"/>
      <c r="O90" s="99"/>
      <c r="P90" s="100" t="s">
        <v>541</v>
      </c>
      <c r="Q90" s="100"/>
      <c r="R90" s="100"/>
      <c r="S90" s="100"/>
      <c r="T90" s="100"/>
      <c r="U90" s="100"/>
      <c r="V90" s="100"/>
    </row>
    <row r="91" spans="1:22" x14ac:dyDescent="0.25">
      <c r="A91" s="148" t="s">
        <v>18</v>
      </c>
      <c r="B91" s="148"/>
      <c r="C91" s="148"/>
      <c r="D91" s="148"/>
      <c r="E91" s="126">
        <v>387</v>
      </c>
      <c r="F91" s="126"/>
      <c r="G91" s="126"/>
      <c r="H91" s="126"/>
      <c r="I91" s="126"/>
      <c r="J91" s="126"/>
      <c r="K91" s="126"/>
      <c r="L91" s="66" t="s">
        <v>18</v>
      </c>
      <c r="M91" s="66"/>
      <c r="N91" s="66"/>
      <c r="O91" s="66"/>
      <c r="P91" s="67">
        <v>387</v>
      </c>
      <c r="Q91" s="67"/>
      <c r="R91" s="67"/>
      <c r="S91" s="67"/>
      <c r="T91" s="67"/>
      <c r="U91" s="67"/>
      <c r="V91" s="67"/>
    </row>
    <row r="92" spans="1:22" x14ac:dyDescent="0.25">
      <c r="A92" s="148" t="s">
        <v>24</v>
      </c>
      <c r="B92" s="148"/>
      <c r="C92" s="148"/>
      <c r="D92" s="148"/>
      <c r="E92" s="126">
        <v>180</v>
      </c>
      <c r="F92" s="126"/>
      <c r="G92" s="126"/>
      <c r="H92" s="126"/>
      <c r="I92" s="126"/>
      <c r="J92" s="126"/>
      <c r="K92" s="126"/>
      <c r="L92" s="66" t="s">
        <v>24</v>
      </c>
      <c r="M92" s="66"/>
      <c r="N92" s="66"/>
      <c r="O92" s="66"/>
      <c r="P92" s="67">
        <v>200</v>
      </c>
      <c r="Q92" s="67"/>
      <c r="R92" s="67"/>
      <c r="S92" s="67"/>
      <c r="T92" s="67"/>
      <c r="U92" s="67"/>
      <c r="V92" s="67"/>
    </row>
    <row r="93" spans="1:22" x14ac:dyDescent="0.25">
      <c r="A93" s="176" t="s">
        <v>19</v>
      </c>
      <c r="B93" s="176"/>
      <c r="C93" s="176"/>
      <c r="D93" s="176"/>
      <c r="E93" s="176"/>
      <c r="F93" s="174" t="s">
        <v>20</v>
      </c>
      <c r="G93" s="174"/>
      <c r="H93" s="174"/>
      <c r="I93" s="174"/>
      <c r="J93" s="174"/>
      <c r="K93" s="174"/>
      <c r="L93" s="110" t="s">
        <v>19</v>
      </c>
      <c r="M93" s="110"/>
      <c r="N93" s="110"/>
      <c r="O93" s="110"/>
      <c r="P93" s="110"/>
      <c r="Q93" s="105" t="s">
        <v>20</v>
      </c>
      <c r="R93" s="105"/>
      <c r="S93" s="105"/>
      <c r="T93" s="105"/>
      <c r="U93" s="105"/>
      <c r="V93" s="105"/>
    </row>
    <row r="94" spans="1:22" x14ac:dyDescent="0.25">
      <c r="A94" s="176"/>
      <c r="B94" s="176"/>
      <c r="C94" s="176"/>
      <c r="D94" s="176"/>
      <c r="E94" s="176"/>
      <c r="F94" s="174" t="s">
        <v>21</v>
      </c>
      <c r="G94" s="174"/>
      <c r="H94" s="174"/>
      <c r="I94" s="174" t="s">
        <v>22</v>
      </c>
      <c r="J94" s="174"/>
      <c r="K94" s="174"/>
      <c r="L94" s="110"/>
      <c r="M94" s="110"/>
      <c r="N94" s="110"/>
      <c r="O94" s="110"/>
      <c r="P94" s="110"/>
      <c r="Q94" s="105" t="s">
        <v>21</v>
      </c>
      <c r="R94" s="105"/>
      <c r="S94" s="105"/>
      <c r="T94" s="105" t="s">
        <v>22</v>
      </c>
      <c r="U94" s="105"/>
      <c r="V94" s="105"/>
    </row>
    <row r="95" spans="1:22" x14ac:dyDescent="0.25">
      <c r="A95" s="173" t="s">
        <v>210</v>
      </c>
      <c r="B95" s="173"/>
      <c r="C95" s="173"/>
      <c r="D95" s="173"/>
      <c r="E95" s="173"/>
      <c r="F95" s="132">
        <v>2.6</v>
      </c>
      <c r="G95" s="133"/>
      <c r="H95" s="134"/>
      <c r="I95" s="132">
        <v>2.6</v>
      </c>
      <c r="J95" s="133"/>
      <c r="K95" s="134"/>
      <c r="L95" s="109" t="s">
        <v>210</v>
      </c>
      <c r="M95" s="109"/>
      <c r="N95" s="109"/>
      <c r="O95" s="109"/>
      <c r="P95" s="109"/>
      <c r="Q95" s="81">
        <f>F95*200/180</f>
        <v>2.8888888888888888</v>
      </c>
      <c r="R95" s="83"/>
      <c r="S95" s="82"/>
      <c r="T95" s="81">
        <f>I95*200/180</f>
        <v>2.8888888888888888</v>
      </c>
      <c r="U95" s="83"/>
      <c r="V95" s="82"/>
    </row>
    <row r="96" spans="1:22" x14ac:dyDescent="0.25">
      <c r="A96" s="173" t="s">
        <v>5</v>
      </c>
      <c r="B96" s="173"/>
      <c r="C96" s="173"/>
      <c r="D96" s="173"/>
      <c r="E96" s="173"/>
      <c r="F96" s="132">
        <v>90</v>
      </c>
      <c r="G96" s="133"/>
      <c r="H96" s="134"/>
      <c r="I96" s="132">
        <v>90</v>
      </c>
      <c r="J96" s="133"/>
      <c r="K96" s="134"/>
      <c r="L96" s="109" t="s">
        <v>5</v>
      </c>
      <c r="M96" s="109"/>
      <c r="N96" s="109"/>
      <c r="O96" s="109"/>
      <c r="P96" s="109"/>
      <c r="Q96" s="81">
        <f t="shared" ref="Q96:Q98" si="12">F96*200/180</f>
        <v>100</v>
      </c>
      <c r="R96" s="83"/>
      <c r="S96" s="82"/>
      <c r="T96" s="81">
        <f t="shared" ref="T96:T99" si="13">I96*200/180</f>
        <v>100</v>
      </c>
      <c r="U96" s="83"/>
      <c r="V96" s="82"/>
    </row>
    <row r="97" spans="1:22" x14ac:dyDescent="0.25">
      <c r="A97" s="173" t="s">
        <v>57</v>
      </c>
      <c r="B97" s="173"/>
      <c r="C97" s="173"/>
      <c r="D97" s="173"/>
      <c r="E97" s="173"/>
      <c r="F97" s="132">
        <v>99</v>
      </c>
      <c r="G97" s="133"/>
      <c r="H97" s="134"/>
      <c r="I97" s="132">
        <v>99</v>
      </c>
      <c r="J97" s="133"/>
      <c r="K97" s="134"/>
      <c r="L97" s="109" t="s">
        <v>57</v>
      </c>
      <c r="M97" s="109"/>
      <c r="N97" s="109"/>
      <c r="O97" s="109"/>
      <c r="P97" s="109"/>
      <c r="Q97" s="81">
        <f t="shared" si="12"/>
        <v>110</v>
      </c>
      <c r="R97" s="83"/>
      <c r="S97" s="82"/>
      <c r="T97" s="81">
        <f t="shared" si="13"/>
        <v>110</v>
      </c>
      <c r="U97" s="83"/>
      <c r="V97" s="82"/>
    </row>
    <row r="98" spans="1:22" x14ac:dyDescent="0.25">
      <c r="A98" s="173" t="s">
        <v>42</v>
      </c>
      <c r="B98" s="173"/>
      <c r="C98" s="173"/>
      <c r="D98" s="173"/>
      <c r="E98" s="173"/>
      <c r="F98" s="132">
        <v>7.8</v>
      </c>
      <c r="G98" s="133"/>
      <c r="H98" s="134"/>
      <c r="I98" s="132">
        <v>7.8</v>
      </c>
      <c r="J98" s="133"/>
      <c r="K98" s="134"/>
      <c r="L98" s="109" t="s">
        <v>42</v>
      </c>
      <c r="M98" s="109"/>
      <c r="N98" s="109"/>
      <c r="O98" s="109"/>
      <c r="P98" s="109"/>
      <c r="Q98" s="81">
        <f t="shared" si="12"/>
        <v>8.6666666666666661</v>
      </c>
      <c r="R98" s="83"/>
      <c r="S98" s="82"/>
      <c r="T98" s="81">
        <f t="shared" si="13"/>
        <v>8.6666666666666661</v>
      </c>
      <c r="U98" s="83"/>
      <c r="V98" s="82"/>
    </row>
    <row r="99" spans="1:22" x14ac:dyDescent="0.25">
      <c r="A99" s="173" t="s">
        <v>25</v>
      </c>
      <c r="B99" s="173"/>
      <c r="C99" s="173"/>
      <c r="D99" s="173"/>
      <c r="E99" s="173"/>
      <c r="F99" s="132"/>
      <c r="G99" s="133"/>
      <c r="H99" s="134"/>
      <c r="I99" s="132">
        <v>180</v>
      </c>
      <c r="J99" s="133"/>
      <c r="K99" s="134"/>
      <c r="L99" s="109" t="s">
        <v>25</v>
      </c>
      <c r="M99" s="109"/>
      <c r="N99" s="109"/>
      <c r="O99" s="109"/>
      <c r="P99" s="109"/>
      <c r="Q99" s="81"/>
      <c r="R99" s="83"/>
      <c r="S99" s="82"/>
      <c r="T99" s="81">
        <f t="shared" si="13"/>
        <v>200</v>
      </c>
      <c r="U99" s="83"/>
      <c r="V99" s="82"/>
    </row>
    <row r="100" spans="1:22" x14ac:dyDescent="0.25">
      <c r="A100" s="173"/>
      <c r="B100" s="173"/>
      <c r="C100" s="173"/>
      <c r="D100" s="173"/>
      <c r="E100" s="173"/>
      <c r="F100" s="132"/>
      <c r="G100" s="133"/>
      <c r="H100" s="134"/>
      <c r="I100" s="132"/>
      <c r="J100" s="133"/>
      <c r="K100" s="134"/>
      <c r="L100" s="109"/>
      <c r="M100" s="109"/>
      <c r="N100" s="109"/>
      <c r="O100" s="109"/>
      <c r="P100" s="109"/>
      <c r="Q100" s="81"/>
      <c r="R100" s="83"/>
      <c r="S100" s="82"/>
      <c r="T100" s="81"/>
      <c r="U100" s="83"/>
      <c r="V100" s="82"/>
    </row>
    <row r="101" spans="1:22" x14ac:dyDescent="0.25">
      <c r="A101" s="135"/>
      <c r="B101" s="136"/>
      <c r="C101" s="136"/>
      <c r="D101" s="136"/>
      <c r="E101" s="137"/>
      <c r="F101" s="174"/>
      <c r="G101" s="174"/>
      <c r="H101" s="174"/>
      <c r="I101" s="174"/>
      <c r="J101" s="174"/>
      <c r="K101" s="174"/>
      <c r="L101" s="85"/>
      <c r="M101" s="86"/>
      <c r="N101" s="86"/>
      <c r="O101" s="86"/>
      <c r="P101" s="87"/>
      <c r="Q101" s="105"/>
      <c r="R101" s="105"/>
      <c r="S101" s="105"/>
      <c r="T101" s="105"/>
      <c r="U101" s="105"/>
      <c r="V101" s="105"/>
    </row>
    <row r="102" spans="1:22" x14ac:dyDescent="0.2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</row>
    <row r="103" spans="1:22" x14ac:dyDescent="0.2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</row>
    <row r="104" spans="1:22" x14ac:dyDescent="0.2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</row>
    <row r="105" spans="1:22" ht="15" hidden="1" customHeight="1" x14ac:dyDescent="0.2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</row>
    <row r="106" spans="1:22" x14ac:dyDescent="0.2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</row>
    <row r="107" spans="1:22" x14ac:dyDescent="0.25">
      <c r="A107" s="139" t="s">
        <v>31</v>
      </c>
      <c r="B107" s="139"/>
      <c r="C107" s="139"/>
      <c r="D107" s="139"/>
      <c r="E107" s="139"/>
      <c r="F107" s="139"/>
      <c r="G107" s="139"/>
      <c r="H107" s="139"/>
      <c r="I107" s="138"/>
      <c r="J107" s="138"/>
      <c r="K107" s="138"/>
      <c r="L107" s="68" t="s">
        <v>31</v>
      </c>
      <c r="M107" s="68"/>
      <c r="N107" s="68"/>
      <c r="O107" s="68"/>
      <c r="P107" s="68"/>
      <c r="Q107" s="68"/>
      <c r="R107" s="68"/>
      <c r="S107" s="68"/>
      <c r="T107" s="84"/>
      <c r="U107" s="84"/>
      <c r="V107" s="84"/>
    </row>
    <row r="108" spans="1:22" ht="15" customHeight="1" x14ac:dyDescent="0.25">
      <c r="A108" s="174" t="s">
        <v>26</v>
      </c>
      <c r="B108" s="174"/>
      <c r="C108" s="174"/>
      <c r="D108" s="174"/>
      <c r="E108" s="174"/>
      <c r="F108" s="174"/>
      <c r="G108" s="175" t="s">
        <v>30</v>
      </c>
      <c r="H108" s="175"/>
      <c r="I108" s="142" t="s">
        <v>9</v>
      </c>
      <c r="J108" s="143"/>
      <c r="K108" s="144"/>
      <c r="L108" s="105" t="s">
        <v>26</v>
      </c>
      <c r="M108" s="105"/>
      <c r="N108" s="105"/>
      <c r="O108" s="105"/>
      <c r="P108" s="105"/>
      <c r="Q108" s="105"/>
      <c r="R108" s="106" t="s">
        <v>30</v>
      </c>
      <c r="S108" s="106"/>
      <c r="T108" s="75" t="s">
        <v>9</v>
      </c>
      <c r="U108" s="76"/>
      <c r="V108" s="77"/>
    </row>
    <row r="109" spans="1:22" x14ac:dyDescent="0.25">
      <c r="A109" s="174" t="s">
        <v>27</v>
      </c>
      <c r="B109" s="174"/>
      <c r="C109" s="174" t="s">
        <v>28</v>
      </c>
      <c r="D109" s="174"/>
      <c r="E109" s="174" t="s">
        <v>29</v>
      </c>
      <c r="F109" s="174"/>
      <c r="G109" s="175"/>
      <c r="H109" s="175"/>
      <c r="I109" s="145"/>
      <c r="J109" s="146"/>
      <c r="K109" s="147"/>
      <c r="L109" s="105" t="s">
        <v>27</v>
      </c>
      <c r="M109" s="105"/>
      <c r="N109" s="105" t="s">
        <v>28</v>
      </c>
      <c r="O109" s="105"/>
      <c r="P109" s="105" t="s">
        <v>29</v>
      </c>
      <c r="Q109" s="105"/>
      <c r="R109" s="106"/>
      <c r="S109" s="106"/>
      <c r="T109" s="78"/>
      <c r="U109" s="79"/>
      <c r="V109" s="80"/>
    </row>
    <row r="110" spans="1:22" x14ac:dyDescent="0.25">
      <c r="A110" s="172">
        <v>2.2799999999999998</v>
      </c>
      <c r="B110" s="172"/>
      <c r="C110" s="172">
        <v>0.36</v>
      </c>
      <c r="D110" s="172"/>
      <c r="E110" s="172">
        <v>23.4</v>
      </c>
      <c r="F110" s="172"/>
      <c r="G110" s="172">
        <v>106.44</v>
      </c>
      <c r="H110" s="172"/>
      <c r="I110" s="172">
        <v>0.6</v>
      </c>
      <c r="J110" s="132"/>
      <c r="K110" s="38"/>
      <c r="L110" s="107">
        <v>1.5</v>
      </c>
      <c r="M110" s="107"/>
      <c r="N110" s="107">
        <f t="shared" ref="N110" si="14">C110*200/180</f>
        <v>0.4</v>
      </c>
      <c r="O110" s="107"/>
      <c r="P110" s="107">
        <v>17</v>
      </c>
      <c r="Q110" s="107"/>
      <c r="R110" s="107">
        <v>87.6</v>
      </c>
      <c r="S110" s="107"/>
      <c r="T110" s="107">
        <f t="shared" ref="T110" si="15">I110*200/180</f>
        <v>0.66666666666666663</v>
      </c>
      <c r="U110" s="81"/>
      <c r="V110" s="5"/>
    </row>
    <row r="111" spans="1:22" x14ac:dyDescent="0.25">
      <c r="A111" s="138" t="s">
        <v>32</v>
      </c>
      <c r="B111" s="138"/>
      <c r="C111" s="138"/>
      <c r="D111" s="138"/>
      <c r="E111" s="138"/>
      <c r="F111" s="138"/>
      <c r="G111" s="138"/>
      <c r="H111" s="138"/>
      <c r="I111" s="310"/>
      <c r="J111" s="310"/>
      <c r="K111" s="310"/>
      <c r="L111" s="84" t="s">
        <v>32</v>
      </c>
      <c r="M111" s="84"/>
      <c r="N111" s="84"/>
      <c r="O111" s="84"/>
      <c r="P111" s="84"/>
      <c r="Q111" s="84"/>
      <c r="R111" s="84"/>
      <c r="S111" s="84"/>
      <c r="T111" s="108"/>
      <c r="U111" s="108"/>
      <c r="V111" s="108"/>
    </row>
    <row r="112" spans="1:22" ht="66.75" customHeight="1" x14ac:dyDescent="0.25">
      <c r="A112" s="331" t="s">
        <v>211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335" t="s">
        <v>211</v>
      </c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x14ac:dyDescent="0.25">
      <c r="A113" s="126" t="s">
        <v>10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67" t="s">
        <v>10</v>
      </c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spans="1:22" ht="41.25" customHeight="1" x14ac:dyDescent="0.25">
      <c r="A114" s="127" t="s">
        <v>212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63" t="s">
        <v>212</v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x14ac:dyDescent="0.25">
      <c r="A115" s="126" t="s">
        <v>11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67" t="s">
        <v>11</v>
      </c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spans="1:22" ht="56.25" customHeight="1" x14ac:dyDescent="0.25">
      <c r="A116" s="127" t="s">
        <v>213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63" t="s">
        <v>213</v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x14ac:dyDescent="0.25">
      <c r="A117" s="162"/>
      <c r="B117" s="162"/>
      <c r="C117" s="162"/>
      <c r="D117" s="162"/>
      <c r="E117" s="42"/>
      <c r="F117" s="42"/>
      <c r="G117" s="42"/>
      <c r="H117" s="42"/>
      <c r="I117" s="42"/>
      <c r="J117" s="42"/>
      <c r="K117" s="42"/>
      <c r="L117" s="64"/>
      <c r="M117" s="64"/>
      <c r="N117" s="64"/>
      <c r="O117" s="64"/>
      <c r="P117" s="7"/>
      <c r="Q117" s="7"/>
      <c r="R117" s="7"/>
      <c r="S117" s="7"/>
      <c r="T117" s="7"/>
      <c r="U117" s="7"/>
      <c r="V117" s="7"/>
    </row>
    <row r="118" spans="1:22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x14ac:dyDescent="0.25">
      <c r="A119" s="131"/>
      <c r="B119" s="131"/>
      <c r="C119" s="131"/>
      <c r="D119" s="44"/>
      <c r="E119" s="131"/>
      <c r="F119" s="131"/>
      <c r="G119" s="131"/>
      <c r="H119" s="44"/>
      <c r="I119" s="131"/>
      <c r="J119" s="131"/>
      <c r="K119" s="131"/>
      <c r="L119" s="65"/>
      <c r="M119" s="65"/>
      <c r="N119" s="65"/>
      <c r="O119" s="8"/>
      <c r="P119" s="65"/>
      <c r="Q119" s="65"/>
      <c r="R119" s="65"/>
      <c r="S119" s="8"/>
      <c r="T119" s="65"/>
      <c r="U119" s="65"/>
      <c r="V119" s="65"/>
    </row>
    <row r="120" spans="1:22" x14ac:dyDescent="0.25">
      <c r="A120" s="162"/>
      <c r="B120" s="162"/>
      <c r="C120" s="162"/>
      <c r="D120" s="162"/>
      <c r="E120" s="42"/>
      <c r="F120" s="42"/>
      <c r="G120" s="42"/>
      <c r="H120" s="42"/>
      <c r="I120" s="42"/>
      <c r="J120" s="42"/>
      <c r="K120" s="42"/>
      <c r="L120" s="64"/>
      <c r="M120" s="64"/>
      <c r="N120" s="64"/>
      <c r="O120" s="64"/>
      <c r="P120" s="7"/>
      <c r="Q120" s="7"/>
      <c r="R120" s="7"/>
      <c r="S120" s="7"/>
      <c r="T120" s="7"/>
      <c r="U120" s="7"/>
      <c r="V120" s="7"/>
    </row>
    <row r="121" spans="1:22" x14ac:dyDescent="0.25">
      <c r="A121" s="126" t="s">
        <v>391</v>
      </c>
      <c r="B121" s="126"/>
      <c r="C121" s="126"/>
      <c r="D121" s="126"/>
      <c r="E121" s="126"/>
      <c r="F121" s="126"/>
      <c r="G121" s="39"/>
      <c r="H121" s="39"/>
      <c r="I121" s="41"/>
      <c r="J121" s="126" t="s">
        <v>38</v>
      </c>
      <c r="K121" s="126"/>
      <c r="L121" s="67" t="s">
        <v>391</v>
      </c>
      <c r="M121" s="67"/>
      <c r="N121" s="67"/>
      <c r="O121" s="67"/>
      <c r="P121" s="67"/>
      <c r="Q121" s="67"/>
      <c r="R121" s="4"/>
      <c r="S121" s="4"/>
      <c r="T121" s="2"/>
      <c r="U121" s="67" t="s">
        <v>38</v>
      </c>
      <c r="V121" s="67"/>
    </row>
    <row r="122" spans="1:22" ht="12.75" customHeight="1" x14ac:dyDescent="0.25">
      <c r="G122" s="45"/>
      <c r="H122" s="128"/>
      <c r="I122" s="128"/>
      <c r="J122" s="128" t="s">
        <v>0</v>
      </c>
      <c r="K122" s="128"/>
      <c r="L122" s="9"/>
      <c r="R122" s="1"/>
      <c r="S122" s="103"/>
      <c r="T122" s="103"/>
      <c r="U122" s="103" t="s">
        <v>0</v>
      </c>
      <c r="V122" s="103"/>
    </row>
    <row r="123" spans="1:22" ht="12.75" customHeight="1" x14ac:dyDescent="0.25">
      <c r="H123" s="128"/>
      <c r="I123" s="128"/>
      <c r="J123" s="128" t="s">
        <v>15</v>
      </c>
      <c r="K123" s="128"/>
      <c r="S123" s="103"/>
      <c r="T123" s="103"/>
      <c r="U123" s="103" t="s">
        <v>632</v>
      </c>
      <c r="V123" s="103"/>
    </row>
    <row r="124" spans="1:22" ht="17.25" customHeight="1" x14ac:dyDescent="0.25">
      <c r="G124" s="43"/>
      <c r="H124" s="129"/>
      <c r="I124" s="129"/>
      <c r="J124" s="129"/>
      <c r="K124" s="129"/>
      <c r="R124" s="3"/>
      <c r="S124" s="104" t="s">
        <v>633</v>
      </c>
      <c r="T124" s="104"/>
      <c r="U124" s="104"/>
      <c r="V124" s="104"/>
    </row>
    <row r="125" spans="1:22" ht="21.75" customHeight="1" x14ac:dyDescent="0.25">
      <c r="G125" s="43"/>
      <c r="H125" s="130" t="s">
        <v>1</v>
      </c>
      <c r="I125" s="130"/>
      <c r="J125" s="130"/>
      <c r="K125" s="130"/>
      <c r="R125" s="3"/>
      <c r="S125" s="94" t="s">
        <v>1</v>
      </c>
      <c r="T125" s="94"/>
      <c r="U125" s="94"/>
      <c r="V125" s="94"/>
    </row>
    <row r="126" spans="1:22" ht="19.5" customHeight="1" x14ac:dyDescent="0.25">
      <c r="G126" s="43"/>
      <c r="H126" s="130" t="s">
        <v>2</v>
      </c>
      <c r="I126" s="130"/>
      <c r="J126" s="130"/>
      <c r="K126" s="130"/>
      <c r="R126" s="3"/>
      <c r="S126" s="94" t="s">
        <v>2</v>
      </c>
      <c r="T126" s="94"/>
      <c r="U126" s="94"/>
      <c r="V126" s="94"/>
    </row>
    <row r="127" spans="1:22" ht="21" customHeight="1" x14ac:dyDescent="0.25">
      <c r="G127" s="43"/>
      <c r="H127" s="130" t="s">
        <v>3</v>
      </c>
      <c r="I127" s="130"/>
      <c r="J127" s="130"/>
      <c r="K127" s="130"/>
      <c r="R127" s="3"/>
      <c r="S127" s="94" t="s">
        <v>3</v>
      </c>
      <c r="T127" s="94"/>
      <c r="U127" s="94"/>
      <c r="V127" s="94"/>
    </row>
    <row r="128" spans="1:22" x14ac:dyDescent="0.25">
      <c r="H128" s="131" t="s">
        <v>4</v>
      </c>
      <c r="I128" s="131"/>
      <c r="J128" s="131"/>
      <c r="K128" s="131"/>
      <c r="S128" s="95" t="s">
        <v>36</v>
      </c>
      <c r="T128" s="95"/>
      <c r="U128" s="95"/>
      <c r="V128" s="95"/>
    </row>
    <row r="129" spans="1:22" ht="4.5" customHeight="1" x14ac:dyDescent="0.25"/>
    <row r="130" spans="1:22" x14ac:dyDescent="0.25">
      <c r="C130" s="149" t="s">
        <v>220</v>
      </c>
      <c r="D130" s="149"/>
      <c r="E130" s="149"/>
      <c r="F130" s="149"/>
      <c r="G130" s="149"/>
      <c r="H130" s="149"/>
      <c r="I130" s="149"/>
      <c r="N130" s="98" t="s">
        <v>544</v>
      </c>
      <c r="O130" s="98"/>
      <c r="P130" s="98"/>
      <c r="Q130" s="98"/>
      <c r="R130" s="98"/>
      <c r="S130" s="98"/>
      <c r="T130" s="98"/>
    </row>
    <row r="131" spans="1:22" ht="5.25" customHeight="1" x14ac:dyDescent="0.25"/>
    <row r="132" spans="1:22" x14ac:dyDescent="0.25">
      <c r="A132" s="148" t="s">
        <v>16</v>
      </c>
      <c r="B132" s="148"/>
      <c r="C132" s="148"/>
      <c r="D132" s="148"/>
      <c r="E132" s="149" t="s">
        <v>215</v>
      </c>
      <c r="F132" s="149"/>
      <c r="G132" s="149"/>
      <c r="H132" s="149"/>
      <c r="I132" s="149"/>
      <c r="J132" s="149"/>
      <c r="K132" s="149"/>
      <c r="L132" s="66" t="s">
        <v>16</v>
      </c>
      <c r="M132" s="66"/>
      <c r="N132" s="66"/>
      <c r="O132" s="66"/>
      <c r="P132" s="98" t="s">
        <v>215</v>
      </c>
      <c r="Q132" s="98"/>
      <c r="R132" s="98"/>
      <c r="S132" s="98"/>
      <c r="T132" s="98"/>
      <c r="U132" s="98"/>
      <c r="V132" s="98"/>
    </row>
    <row r="133" spans="1:22" ht="28.5" customHeight="1" x14ac:dyDescent="0.25">
      <c r="A133" s="150" t="s">
        <v>17</v>
      </c>
      <c r="B133" s="150"/>
      <c r="C133" s="150"/>
      <c r="D133" s="150"/>
      <c r="E133" s="151" t="s">
        <v>543</v>
      </c>
      <c r="F133" s="151"/>
      <c r="G133" s="151"/>
      <c r="H133" s="151"/>
      <c r="I133" s="151"/>
      <c r="J133" s="151"/>
      <c r="K133" s="151"/>
      <c r="L133" s="99" t="s">
        <v>17</v>
      </c>
      <c r="M133" s="99"/>
      <c r="N133" s="99"/>
      <c r="O133" s="99"/>
      <c r="P133" s="100" t="s">
        <v>543</v>
      </c>
      <c r="Q133" s="100"/>
      <c r="R133" s="100"/>
      <c r="S133" s="100"/>
      <c r="T133" s="100"/>
      <c r="U133" s="100"/>
      <c r="V133" s="100"/>
    </row>
    <row r="134" spans="1:22" x14ac:dyDescent="0.25">
      <c r="A134" s="148" t="s">
        <v>18</v>
      </c>
      <c r="B134" s="148"/>
      <c r="C134" s="148"/>
      <c r="D134" s="148"/>
      <c r="E134" s="126">
        <v>391</v>
      </c>
      <c r="F134" s="126"/>
      <c r="G134" s="126"/>
      <c r="H134" s="126"/>
      <c r="I134" s="126"/>
      <c r="J134" s="126"/>
      <c r="K134" s="126"/>
      <c r="L134" s="66" t="s">
        <v>18</v>
      </c>
      <c r="M134" s="66"/>
      <c r="N134" s="66"/>
      <c r="O134" s="66"/>
      <c r="P134" s="67">
        <v>391</v>
      </c>
      <c r="Q134" s="67"/>
      <c r="R134" s="67"/>
      <c r="S134" s="67"/>
      <c r="T134" s="67"/>
      <c r="U134" s="67"/>
      <c r="V134" s="67"/>
    </row>
    <row r="135" spans="1:22" x14ac:dyDescent="0.25">
      <c r="A135" s="148" t="s">
        <v>24</v>
      </c>
      <c r="B135" s="148"/>
      <c r="C135" s="148"/>
      <c r="D135" s="148"/>
      <c r="E135" s="126">
        <v>180</v>
      </c>
      <c r="F135" s="126"/>
      <c r="G135" s="126"/>
      <c r="H135" s="126"/>
      <c r="I135" s="126"/>
      <c r="J135" s="126"/>
      <c r="K135" s="126"/>
      <c r="L135" s="66" t="s">
        <v>24</v>
      </c>
      <c r="M135" s="66"/>
      <c r="N135" s="66"/>
      <c r="O135" s="66"/>
      <c r="P135" s="67">
        <v>200</v>
      </c>
      <c r="Q135" s="67"/>
      <c r="R135" s="67"/>
      <c r="S135" s="67"/>
      <c r="T135" s="67"/>
      <c r="U135" s="67"/>
      <c r="V135" s="67"/>
    </row>
    <row r="136" spans="1:22" x14ac:dyDescent="0.25">
      <c r="A136" s="176" t="s">
        <v>19</v>
      </c>
      <c r="B136" s="176"/>
      <c r="C136" s="176"/>
      <c r="D136" s="176"/>
      <c r="E136" s="176"/>
      <c r="F136" s="174" t="s">
        <v>20</v>
      </c>
      <c r="G136" s="174"/>
      <c r="H136" s="174"/>
      <c r="I136" s="174"/>
      <c r="J136" s="174"/>
      <c r="K136" s="174"/>
      <c r="L136" s="110" t="s">
        <v>19</v>
      </c>
      <c r="M136" s="110"/>
      <c r="N136" s="110"/>
      <c r="O136" s="110"/>
      <c r="P136" s="110"/>
      <c r="Q136" s="105" t="s">
        <v>20</v>
      </c>
      <c r="R136" s="105"/>
      <c r="S136" s="105"/>
      <c r="T136" s="105"/>
      <c r="U136" s="105"/>
      <c r="V136" s="105"/>
    </row>
    <row r="137" spans="1:22" x14ac:dyDescent="0.25">
      <c r="A137" s="176"/>
      <c r="B137" s="176"/>
      <c r="C137" s="176"/>
      <c r="D137" s="176"/>
      <c r="E137" s="176"/>
      <c r="F137" s="174" t="s">
        <v>21</v>
      </c>
      <c r="G137" s="174"/>
      <c r="H137" s="174"/>
      <c r="I137" s="174" t="s">
        <v>22</v>
      </c>
      <c r="J137" s="174"/>
      <c r="K137" s="174"/>
      <c r="L137" s="110"/>
      <c r="M137" s="110"/>
      <c r="N137" s="110"/>
      <c r="O137" s="110"/>
      <c r="P137" s="110"/>
      <c r="Q137" s="105" t="s">
        <v>21</v>
      </c>
      <c r="R137" s="105"/>
      <c r="S137" s="105"/>
      <c r="T137" s="105" t="s">
        <v>22</v>
      </c>
      <c r="U137" s="105"/>
      <c r="V137" s="105"/>
    </row>
    <row r="138" spans="1:22" x14ac:dyDescent="0.25">
      <c r="A138" s="173" t="s">
        <v>216</v>
      </c>
      <c r="B138" s="173"/>
      <c r="C138" s="173"/>
      <c r="D138" s="173"/>
      <c r="E138" s="173"/>
      <c r="F138" s="132">
        <v>3.2</v>
      </c>
      <c r="G138" s="133"/>
      <c r="H138" s="134"/>
      <c r="I138" s="132">
        <v>3.2</v>
      </c>
      <c r="J138" s="133"/>
      <c r="K138" s="134"/>
      <c r="L138" s="109" t="s">
        <v>216</v>
      </c>
      <c r="M138" s="109"/>
      <c r="N138" s="109"/>
      <c r="O138" s="109"/>
      <c r="P138" s="109"/>
      <c r="Q138" s="81">
        <f>F138*200/180</f>
        <v>3.5555555555555554</v>
      </c>
      <c r="R138" s="83"/>
      <c r="S138" s="82"/>
      <c r="T138" s="81">
        <f>I138*200/180</f>
        <v>3.5555555555555554</v>
      </c>
      <c r="U138" s="83"/>
      <c r="V138" s="82"/>
    </row>
    <row r="139" spans="1:22" x14ac:dyDescent="0.25">
      <c r="A139" s="173" t="s">
        <v>5</v>
      </c>
      <c r="B139" s="173"/>
      <c r="C139" s="173"/>
      <c r="D139" s="173"/>
      <c r="E139" s="173"/>
      <c r="F139" s="132">
        <v>90</v>
      </c>
      <c r="G139" s="133"/>
      <c r="H139" s="134"/>
      <c r="I139" s="132">
        <v>90</v>
      </c>
      <c r="J139" s="133"/>
      <c r="K139" s="134"/>
      <c r="L139" s="109" t="s">
        <v>5</v>
      </c>
      <c r="M139" s="109"/>
      <c r="N139" s="109"/>
      <c r="O139" s="109"/>
      <c r="P139" s="109"/>
      <c r="Q139" s="81">
        <f t="shared" ref="Q139:Q141" si="16">F139*200/180</f>
        <v>100</v>
      </c>
      <c r="R139" s="83"/>
      <c r="S139" s="82"/>
      <c r="T139" s="81">
        <f t="shared" ref="T139:T142" si="17">I139*200/180</f>
        <v>100</v>
      </c>
      <c r="U139" s="83"/>
      <c r="V139" s="82"/>
    </row>
    <row r="140" spans="1:22" x14ac:dyDescent="0.25">
      <c r="A140" s="173" t="s">
        <v>57</v>
      </c>
      <c r="B140" s="173"/>
      <c r="C140" s="173"/>
      <c r="D140" s="173"/>
      <c r="E140" s="173"/>
      <c r="F140" s="132">
        <v>108</v>
      </c>
      <c r="G140" s="133"/>
      <c r="H140" s="134"/>
      <c r="I140" s="132">
        <v>108</v>
      </c>
      <c r="J140" s="133"/>
      <c r="K140" s="134"/>
      <c r="L140" s="109" t="s">
        <v>57</v>
      </c>
      <c r="M140" s="109"/>
      <c r="N140" s="109"/>
      <c r="O140" s="109"/>
      <c r="P140" s="109"/>
      <c r="Q140" s="81">
        <f t="shared" si="16"/>
        <v>120</v>
      </c>
      <c r="R140" s="83"/>
      <c r="S140" s="82"/>
      <c r="T140" s="81">
        <f t="shared" si="17"/>
        <v>120</v>
      </c>
      <c r="U140" s="83"/>
      <c r="V140" s="82"/>
    </row>
    <row r="141" spans="1:22" x14ac:dyDescent="0.25">
      <c r="A141" s="173" t="s">
        <v>42</v>
      </c>
      <c r="B141" s="173"/>
      <c r="C141" s="173"/>
      <c r="D141" s="173"/>
      <c r="E141" s="173"/>
      <c r="F141" s="132">
        <v>7.8</v>
      </c>
      <c r="G141" s="133"/>
      <c r="H141" s="134"/>
      <c r="I141" s="132">
        <v>7.8</v>
      </c>
      <c r="J141" s="133"/>
      <c r="K141" s="134"/>
      <c r="L141" s="109" t="s">
        <v>42</v>
      </c>
      <c r="M141" s="109"/>
      <c r="N141" s="109"/>
      <c r="O141" s="109"/>
      <c r="P141" s="109"/>
      <c r="Q141" s="81">
        <f t="shared" si="16"/>
        <v>8.6666666666666661</v>
      </c>
      <c r="R141" s="83"/>
      <c r="S141" s="82"/>
      <c r="T141" s="81">
        <f t="shared" si="17"/>
        <v>8.6666666666666661</v>
      </c>
      <c r="U141" s="83"/>
      <c r="V141" s="82"/>
    </row>
    <row r="142" spans="1:22" x14ac:dyDescent="0.25">
      <c r="A142" s="173" t="s">
        <v>25</v>
      </c>
      <c r="B142" s="173"/>
      <c r="C142" s="173"/>
      <c r="D142" s="173"/>
      <c r="E142" s="173"/>
      <c r="F142" s="132"/>
      <c r="G142" s="133"/>
      <c r="H142" s="134"/>
      <c r="I142" s="132">
        <v>180</v>
      </c>
      <c r="J142" s="133"/>
      <c r="K142" s="134"/>
      <c r="L142" s="109" t="s">
        <v>25</v>
      </c>
      <c r="M142" s="109"/>
      <c r="N142" s="109"/>
      <c r="O142" s="109"/>
      <c r="P142" s="109"/>
      <c r="Q142" s="81"/>
      <c r="R142" s="83"/>
      <c r="S142" s="82"/>
      <c r="T142" s="81">
        <f t="shared" si="17"/>
        <v>200</v>
      </c>
      <c r="U142" s="83"/>
      <c r="V142" s="82"/>
    </row>
    <row r="143" spans="1:22" x14ac:dyDescent="0.25">
      <c r="A143" s="173"/>
      <c r="B143" s="173"/>
      <c r="C143" s="173"/>
      <c r="D143" s="173"/>
      <c r="E143" s="173"/>
      <c r="F143" s="132"/>
      <c r="G143" s="133"/>
      <c r="H143" s="134"/>
      <c r="I143" s="132"/>
      <c r="J143" s="133"/>
      <c r="K143" s="134"/>
      <c r="L143" s="109"/>
      <c r="M143" s="109"/>
      <c r="N143" s="109"/>
      <c r="O143" s="109"/>
      <c r="P143" s="109"/>
      <c r="Q143" s="81"/>
      <c r="R143" s="83"/>
      <c r="S143" s="82"/>
      <c r="T143" s="81"/>
      <c r="U143" s="83"/>
      <c r="V143" s="82"/>
    </row>
    <row r="144" spans="1:22" x14ac:dyDescent="0.25">
      <c r="A144" s="135"/>
      <c r="B144" s="136"/>
      <c r="C144" s="136"/>
      <c r="D144" s="136"/>
      <c r="E144" s="137"/>
      <c r="F144" s="174"/>
      <c r="G144" s="174"/>
      <c r="H144" s="174"/>
      <c r="I144" s="174"/>
      <c r="J144" s="174"/>
      <c r="K144" s="174"/>
      <c r="L144" s="85"/>
      <c r="M144" s="86"/>
      <c r="N144" s="86"/>
      <c r="O144" s="86"/>
      <c r="P144" s="87"/>
      <c r="Q144" s="105"/>
      <c r="R144" s="105"/>
      <c r="S144" s="105"/>
      <c r="T144" s="105"/>
      <c r="U144" s="105"/>
      <c r="V144" s="105"/>
    </row>
    <row r="145" spans="1:22" x14ac:dyDescent="0.2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1:22" x14ac:dyDescent="0.2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</row>
    <row r="147" spans="1:22" x14ac:dyDescent="0.2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</row>
    <row r="148" spans="1:22" ht="15" hidden="1" customHeight="1" x14ac:dyDescent="0.2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</row>
    <row r="149" spans="1:22" x14ac:dyDescent="0.2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</row>
    <row r="150" spans="1:22" x14ac:dyDescent="0.25">
      <c r="A150" s="139" t="s">
        <v>31</v>
      </c>
      <c r="B150" s="139"/>
      <c r="C150" s="139"/>
      <c r="D150" s="139"/>
      <c r="E150" s="139"/>
      <c r="F150" s="139"/>
      <c r="G150" s="139"/>
      <c r="H150" s="139"/>
      <c r="I150" s="138"/>
      <c r="J150" s="138"/>
      <c r="K150" s="138"/>
      <c r="L150" s="68" t="s">
        <v>31</v>
      </c>
      <c r="M150" s="68"/>
      <c r="N150" s="68"/>
      <c r="O150" s="68"/>
      <c r="P150" s="68"/>
      <c r="Q150" s="68"/>
      <c r="R150" s="68"/>
      <c r="S150" s="68"/>
      <c r="T150" s="84"/>
      <c r="U150" s="84"/>
      <c r="V150" s="84"/>
    </row>
    <row r="151" spans="1:22" ht="15" customHeight="1" x14ac:dyDescent="0.25">
      <c r="A151" s="174" t="s">
        <v>26</v>
      </c>
      <c r="B151" s="174"/>
      <c r="C151" s="174"/>
      <c r="D151" s="174"/>
      <c r="E151" s="174"/>
      <c r="F151" s="174"/>
      <c r="G151" s="175" t="s">
        <v>30</v>
      </c>
      <c r="H151" s="175"/>
      <c r="I151" s="142" t="s">
        <v>9</v>
      </c>
      <c r="J151" s="143"/>
      <c r="K151" s="144"/>
      <c r="L151" s="105" t="s">
        <v>26</v>
      </c>
      <c r="M151" s="105"/>
      <c r="N151" s="105"/>
      <c r="O151" s="105"/>
      <c r="P151" s="105"/>
      <c r="Q151" s="105"/>
      <c r="R151" s="106" t="s">
        <v>30</v>
      </c>
      <c r="S151" s="106"/>
      <c r="T151" s="75" t="s">
        <v>9</v>
      </c>
      <c r="U151" s="76"/>
      <c r="V151" s="77"/>
    </row>
    <row r="152" spans="1:22" x14ac:dyDescent="0.25">
      <c r="A152" s="174" t="s">
        <v>27</v>
      </c>
      <c r="B152" s="174"/>
      <c r="C152" s="174" t="s">
        <v>28</v>
      </c>
      <c r="D152" s="174"/>
      <c r="E152" s="174" t="s">
        <v>29</v>
      </c>
      <c r="F152" s="174"/>
      <c r="G152" s="175"/>
      <c r="H152" s="175"/>
      <c r="I152" s="145"/>
      <c r="J152" s="146"/>
      <c r="K152" s="147"/>
      <c r="L152" s="105" t="s">
        <v>27</v>
      </c>
      <c r="M152" s="105"/>
      <c r="N152" s="105" t="s">
        <v>28</v>
      </c>
      <c r="O152" s="105"/>
      <c r="P152" s="105" t="s">
        <v>29</v>
      </c>
      <c r="Q152" s="105"/>
      <c r="R152" s="106"/>
      <c r="S152" s="106"/>
      <c r="T152" s="78"/>
      <c r="U152" s="79"/>
      <c r="V152" s="80"/>
    </row>
    <row r="153" spans="1:22" x14ac:dyDescent="0.25">
      <c r="A153" s="172">
        <v>2.508</v>
      </c>
      <c r="B153" s="172"/>
      <c r="C153" s="251">
        <v>3.5999999999999997E-2</v>
      </c>
      <c r="D153" s="251"/>
      <c r="E153" s="172">
        <v>17.82</v>
      </c>
      <c r="F153" s="172"/>
      <c r="G153" s="172">
        <v>81.504000000000005</v>
      </c>
      <c r="H153" s="172"/>
      <c r="I153" s="172">
        <v>0.9</v>
      </c>
      <c r="J153" s="132"/>
      <c r="K153" s="38"/>
      <c r="L153" s="107">
        <f>A153*200/180</f>
        <v>2.7866666666666666</v>
      </c>
      <c r="M153" s="107"/>
      <c r="N153" s="107">
        <f t="shared" ref="N153" si="18">C153*200/180</f>
        <v>3.9999999999999994E-2</v>
      </c>
      <c r="O153" s="107"/>
      <c r="P153" s="107">
        <f t="shared" ref="P153" si="19">E153*200/180</f>
        <v>19.8</v>
      </c>
      <c r="Q153" s="107"/>
      <c r="R153" s="107">
        <f t="shared" ref="R153" si="20">G153*200/180</f>
        <v>90.56</v>
      </c>
      <c r="S153" s="107"/>
      <c r="T153" s="107">
        <f t="shared" ref="T153" si="21">I153*200/180</f>
        <v>1</v>
      </c>
      <c r="U153" s="81"/>
      <c r="V153" s="5"/>
    </row>
    <row r="154" spans="1:22" x14ac:dyDescent="0.25">
      <c r="A154" s="138" t="s">
        <v>32</v>
      </c>
      <c r="B154" s="138"/>
      <c r="C154" s="138"/>
      <c r="D154" s="138"/>
      <c r="E154" s="138"/>
      <c r="F154" s="138"/>
      <c r="G154" s="138"/>
      <c r="H154" s="138"/>
      <c r="I154" s="310"/>
      <c r="J154" s="310"/>
      <c r="K154" s="310"/>
      <c r="L154" s="84" t="s">
        <v>32</v>
      </c>
      <c r="M154" s="84"/>
      <c r="N154" s="84"/>
      <c r="O154" s="84"/>
      <c r="P154" s="84"/>
      <c r="Q154" s="84"/>
      <c r="R154" s="84"/>
      <c r="S154" s="84"/>
      <c r="T154" s="108"/>
      <c r="U154" s="108"/>
      <c r="V154" s="108"/>
    </row>
    <row r="155" spans="1:22" ht="65.25" customHeight="1" x14ac:dyDescent="0.25">
      <c r="A155" s="331" t="s">
        <v>217</v>
      </c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335" t="s">
        <v>217</v>
      </c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x14ac:dyDescent="0.25">
      <c r="A156" s="126" t="s">
        <v>10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67" t="s">
        <v>10</v>
      </c>
      <c r="M156" s="67"/>
      <c r="N156" s="67"/>
      <c r="O156" s="67"/>
      <c r="P156" s="67"/>
      <c r="Q156" s="67"/>
      <c r="R156" s="67"/>
      <c r="S156" s="67"/>
      <c r="T156" s="67"/>
      <c r="U156" s="67"/>
      <c r="V156" s="67"/>
    </row>
    <row r="157" spans="1:22" ht="41.25" customHeight="1" x14ac:dyDescent="0.25">
      <c r="A157" s="127" t="s">
        <v>218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63" t="s">
        <v>218</v>
      </c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x14ac:dyDescent="0.25">
      <c r="A158" s="126" t="s">
        <v>11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67" t="s">
        <v>11</v>
      </c>
      <c r="M158" s="67"/>
      <c r="N158" s="67"/>
      <c r="O158" s="67"/>
      <c r="P158" s="67"/>
      <c r="Q158" s="67"/>
      <c r="R158" s="67"/>
      <c r="S158" s="67"/>
      <c r="T158" s="67"/>
      <c r="U158" s="67"/>
      <c r="V158" s="67"/>
    </row>
    <row r="159" spans="1:22" ht="56.25" customHeight="1" x14ac:dyDescent="0.25">
      <c r="A159" s="127" t="s">
        <v>219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63" t="s">
        <v>219</v>
      </c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x14ac:dyDescent="0.25">
      <c r="A160" s="162"/>
      <c r="B160" s="162"/>
      <c r="C160" s="162"/>
      <c r="D160" s="162"/>
      <c r="E160" s="42"/>
      <c r="F160" s="42"/>
      <c r="G160" s="42"/>
      <c r="H160" s="42"/>
      <c r="I160" s="42"/>
      <c r="J160" s="42"/>
      <c r="K160" s="42"/>
      <c r="L160" s="64"/>
      <c r="M160" s="64"/>
      <c r="N160" s="64"/>
      <c r="O160" s="64"/>
      <c r="P160" s="7"/>
      <c r="Q160" s="7"/>
      <c r="R160" s="7"/>
      <c r="S160" s="7"/>
      <c r="T160" s="7"/>
      <c r="U160" s="7"/>
      <c r="V160" s="7"/>
    </row>
    <row r="161" spans="1:22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x14ac:dyDescent="0.25">
      <c r="A162" s="131"/>
      <c r="B162" s="131"/>
      <c r="C162" s="131"/>
      <c r="D162" s="44"/>
      <c r="E162" s="131"/>
      <c r="F162" s="131"/>
      <c r="G162" s="131"/>
      <c r="H162" s="44"/>
      <c r="I162" s="131"/>
      <c r="J162" s="131"/>
      <c r="K162" s="131"/>
      <c r="L162" s="65"/>
      <c r="M162" s="65"/>
      <c r="N162" s="65"/>
      <c r="O162" s="8"/>
      <c r="P162" s="65"/>
      <c r="Q162" s="65"/>
      <c r="R162" s="65"/>
      <c r="S162" s="8"/>
      <c r="T162" s="65"/>
      <c r="U162" s="65"/>
      <c r="V162" s="65"/>
    </row>
    <row r="163" spans="1:22" x14ac:dyDescent="0.25">
      <c r="A163" s="162"/>
      <c r="B163" s="162"/>
      <c r="C163" s="162"/>
      <c r="D163" s="162"/>
      <c r="E163" s="42"/>
      <c r="F163" s="42"/>
      <c r="G163" s="42"/>
      <c r="H163" s="42"/>
      <c r="I163" s="42"/>
      <c r="J163" s="42"/>
      <c r="K163" s="42"/>
      <c r="L163" s="64"/>
      <c r="M163" s="64"/>
      <c r="N163" s="64"/>
      <c r="O163" s="64"/>
      <c r="P163" s="7"/>
      <c r="Q163" s="7"/>
      <c r="R163" s="7"/>
      <c r="S163" s="7"/>
      <c r="T163" s="7"/>
      <c r="U163" s="7"/>
      <c r="V163" s="7"/>
    </row>
    <row r="164" spans="1:22" x14ac:dyDescent="0.25">
      <c r="A164" s="126" t="s">
        <v>391</v>
      </c>
      <c r="B164" s="126"/>
      <c r="C164" s="126"/>
      <c r="D164" s="126"/>
      <c r="E164" s="126"/>
      <c r="F164" s="126"/>
      <c r="G164" s="39"/>
      <c r="H164" s="39"/>
      <c r="I164" s="41"/>
      <c r="J164" s="126" t="s">
        <v>38</v>
      </c>
      <c r="K164" s="126"/>
      <c r="L164" s="67" t="s">
        <v>391</v>
      </c>
      <c r="M164" s="67"/>
      <c r="N164" s="67"/>
      <c r="O164" s="67"/>
      <c r="P164" s="67"/>
      <c r="Q164" s="67"/>
      <c r="R164" s="4"/>
      <c r="S164" s="4"/>
      <c r="T164" s="2"/>
      <c r="U164" s="67" t="s">
        <v>38</v>
      </c>
      <c r="V164" s="67"/>
    </row>
    <row r="165" spans="1:22" ht="12.75" customHeight="1" x14ac:dyDescent="0.25">
      <c r="G165" s="45"/>
      <c r="H165" s="128"/>
      <c r="I165" s="128"/>
      <c r="J165" s="128" t="s">
        <v>0</v>
      </c>
      <c r="K165" s="128"/>
      <c r="L165" s="9"/>
      <c r="R165" s="1"/>
      <c r="S165" s="103"/>
      <c r="T165" s="103"/>
      <c r="U165" s="103" t="s">
        <v>0</v>
      </c>
      <c r="V165" s="103"/>
    </row>
    <row r="166" spans="1:22" ht="12.75" customHeight="1" x14ac:dyDescent="0.25">
      <c r="H166" s="128"/>
      <c r="I166" s="128"/>
      <c r="J166" s="128" t="s">
        <v>15</v>
      </c>
      <c r="K166" s="128"/>
      <c r="S166" s="103"/>
      <c r="T166" s="103"/>
      <c r="U166" s="103" t="s">
        <v>632</v>
      </c>
      <c r="V166" s="103"/>
    </row>
    <row r="167" spans="1:22" ht="17.25" customHeight="1" x14ac:dyDescent="0.25">
      <c r="G167" s="43"/>
      <c r="H167" s="129"/>
      <c r="I167" s="129"/>
      <c r="J167" s="129"/>
      <c r="K167" s="129"/>
      <c r="R167" s="3"/>
      <c r="S167" s="104" t="s">
        <v>633</v>
      </c>
      <c r="T167" s="104"/>
      <c r="U167" s="104"/>
      <c r="V167" s="104"/>
    </row>
    <row r="168" spans="1:22" ht="21.75" customHeight="1" x14ac:dyDescent="0.25">
      <c r="G168" s="43"/>
      <c r="H168" s="130" t="s">
        <v>1</v>
      </c>
      <c r="I168" s="130"/>
      <c r="J168" s="130"/>
      <c r="K168" s="130"/>
      <c r="R168" s="3"/>
      <c r="S168" s="94" t="s">
        <v>1</v>
      </c>
      <c r="T168" s="94"/>
      <c r="U168" s="94"/>
      <c r="V168" s="94"/>
    </row>
    <row r="169" spans="1:22" ht="19.5" customHeight="1" x14ac:dyDescent="0.25">
      <c r="G169" s="43"/>
      <c r="H169" s="130" t="s">
        <v>2</v>
      </c>
      <c r="I169" s="130"/>
      <c r="J169" s="130"/>
      <c r="K169" s="130"/>
      <c r="R169" s="3"/>
      <c r="S169" s="94" t="s">
        <v>2</v>
      </c>
      <c r="T169" s="94"/>
      <c r="U169" s="94"/>
      <c r="V169" s="94"/>
    </row>
    <row r="170" spans="1:22" ht="21" customHeight="1" x14ac:dyDescent="0.25">
      <c r="G170" s="43"/>
      <c r="H170" s="130" t="s">
        <v>3</v>
      </c>
      <c r="I170" s="130"/>
      <c r="J170" s="130"/>
      <c r="K170" s="130"/>
      <c r="R170" s="3"/>
      <c r="S170" s="94" t="s">
        <v>3</v>
      </c>
      <c r="T170" s="94"/>
      <c r="U170" s="94"/>
      <c r="V170" s="94"/>
    </row>
    <row r="171" spans="1:22" x14ac:dyDescent="0.25">
      <c r="H171" s="131" t="s">
        <v>4</v>
      </c>
      <c r="I171" s="131"/>
      <c r="J171" s="131"/>
      <c r="K171" s="131"/>
      <c r="S171" s="95" t="s">
        <v>36</v>
      </c>
      <c r="T171" s="95"/>
      <c r="U171" s="95"/>
      <c r="V171" s="95"/>
    </row>
    <row r="172" spans="1:22" ht="4.5" customHeight="1" x14ac:dyDescent="0.25"/>
    <row r="173" spans="1:22" x14ac:dyDescent="0.25">
      <c r="C173" s="149" t="s">
        <v>226</v>
      </c>
      <c r="D173" s="149"/>
      <c r="E173" s="149"/>
      <c r="F173" s="149"/>
      <c r="G173" s="149"/>
      <c r="H173" s="149"/>
      <c r="I173" s="149"/>
      <c r="N173" s="98" t="s">
        <v>546</v>
      </c>
      <c r="O173" s="98"/>
      <c r="P173" s="98"/>
      <c r="Q173" s="98"/>
      <c r="R173" s="98"/>
      <c r="S173" s="98"/>
      <c r="T173" s="98"/>
    </row>
    <row r="174" spans="1:22" ht="5.25" customHeight="1" x14ac:dyDescent="0.25"/>
    <row r="175" spans="1:22" x14ac:dyDescent="0.25">
      <c r="A175" s="148" t="s">
        <v>16</v>
      </c>
      <c r="B175" s="148"/>
      <c r="C175" s="148"/>
      <c r="D175" s="148"/>
      <c r="E175" s="149" t="s">
        <v>221</v>
      </c>
      <c r="F175" s="149"/>
      <c r="G175" s="149"/>
      <c r="H175" s="149"/>
      <c r="I175" s="149"/>
      <c r="J175" s="149"/>
      <c r="K175" s="149"/>
      <c r="L175" s="66" t="s">
        <v>16</v>
      </c>
      <c r="M175" s="66"/>
      <c r="N175" s="66"/>
      <c r="O175" s="66"/>
      <c r="P175" s="98" t="s">
        <v>221</v>
      </c>
      <c r="Q175" s="98"/>
      <c r="R175" s="98"/>
      <c r="S175" s="98"/>
      <c r="T175" s="98"/>
      <c r="U175" s="98"/>
      <c r="V175" s="98"/>
    </row>
    <row r="176" spans="1:22" ht="28.5" customHeight="1" x14ac:dyDescent="0.25">
      <c r="A176" s="150" t="s">
        <v>17</v>
      </c>
      <c r="B176" s="150"/>
      <c r="C176" s="150"/>
      <c r="D176" s="150"/>
      <c r="E176" s="151" t="s">
        <v>545</v>
      </c>
      <c r="F176" s="151"/>
      <c r="G176" s="151"/>
      <c r="H176" s="151"/>
      <c r="I176" s="151"/>
      <c r="J176" s="151"/>
      <c r="K176" s="151"/>
      <c r="L176" s="99" t="s">
        <v>17</v>
      </c>
      <c r="M176" s="99"/>
      <c r="N176" s="99"/>
      <c r="O176" s="99"/>
      <c r="P176" s="100" t="s">
        <v>545</v>
      </c>
      <c r="Q176" s="100"/>
      <c r="R176" s="100"/>
      <c r="S176" s="100"/>
      <c r="T176" s="100"/>
      <c r="U176" s="100"/>
      <c r="V176" s="100"/>
    </row>
    <row r="177" spans="1:22" x14ac:dyDescent="0.25">
      <c r="A177" s="148" t="s">
        <v>18</v>
      </c>
      <c r="B177" s="148"/>
      <c r="C177" s="148"/>
      <c r="D177" s="148"/>
      <c r="E177" s="126">
        <v>409</v>
      </c>
      <c r="F177" s="126"/>
      <c r="G177" s="126"/>
      <c r="H177" s="126"/>
      <c r="I177" s="126"/>
      <c r="J177" s="126"/>
      <c r="K177" s="126"/>
      <c r="L177" s="66" t="s">
        <v>18</v>
      </c>
      <c r="M177" s="66"/>
      <c r="N177" s="66"/>
      <c r="O177" s="66"/>
      <c r="P177" s="67">
        <v>409</v>
      </c>
      <c r="Q177" s="67"/>
      <c r="R177" s="67"/>
      <c r="S177" s="67"/>
      <c r="T177" s="67"/>
      <c r="U177" s="67"/>
      <c r="V177" s="67"/>
    </row>
    <row r="178" spans="1:22" x14ac:dyDescent="0.25">
      <c r="A178" s="148" t="s">
        <v>24</v>
      </c>
      <c r="B178" s="148"/>
      <c r="C178" s="148"/>
      <c r="D178" s="148"/>
      <c r="E178" s="126">
        <v>180</v>
      </c>
      <c r="F178" s="126"/>
      <c r="G178" s="126"/>
      <c r="H178" s="126"/>
      <c r="I178" s="126"/>
      <c r="J178" s="126"/>
      <c r="K178" s="126"/>
      <c r="L178" s="66" t="s">
        <v>24</v>
      </c>
      <c r="M178" s="66"/>
      <c r="N178" s="66"/>
      <c r="O178" s="66"/>
      <c r="P178" s="67">
        <v>200</v>
      </c>
      <c r="Q178" s="67"/>
      <c r="R178" s="67"/>
      <c r="S178" s="67"/>
      <c r="T178" s="67"/>
      <c r="U178" s="67"/>
      <c r="V178" s="67"/>
    </row>
    <row r="179" spans="1:22" x14ac:dyDescent="0.25">
      <c r="A179" s="176" t="s">
        <v>19</v>
      </c>
      <c r="B179" s="176"/>
      <c r="C179" s="176"/>
      <c r="D179" s="176"/>
      <c r="E179" s="176"/>
      <c r="F179" s="174" t="s">
        <v>20</v>
      </c>
      <c r="G179" s="174"/>
      <c r="H179" s="174"/>
      <c r="I179" s="174"/>
      <c r="J179" s="174"/>
      <c r="K179" s="174"/>
      <c r="L179" s="110" t="s">
        <v>19</v>
      </c>
      <c r="M179" s="110"/>
      <c r="N179" s="110"/>
      <c r="O179" s="110"/>
      <c r="P179" s="110"/>
      <c r="Q179" s="105" t="s">
        <v>20</v>
      </c>
      <c r="R179" s="105"/>
      <c r="S179" s="105"/>
      <c r="T179" s="105"/>
      <c r="U179" s="105"/>
      <c r="V179" s="105"/>
    </row>
    <row r="180" spans="1:22" x14ac:dyDescent="0.25">
      <c r="A180" s="176"/>
      <c r="B180" s="176"/>
      <c r="C180" s="176"/>
      <c r="D180" s="176"/>
      <c r="E180" s="176"/>
      <c r="F180" s="174" t="s">
        <v>21</v>
      </c>
      <c r="G180" s="174"/>
      <c r="H180" s="174"/>
      <c r="I180" s="174" t="s">
        <v>22</v>
      </c>
      <c r="J180" s="174"/>
      <c r="K180" s="174"/>
      <c r="L180" s="110"/>
      <c r="M180" s="110"/>
      <c r="N180" s="110"/>
      <c r="O180" s="110"/>
      <c r="P180" s="110"/>
      <c r="Q180" s="105" t="s">
        <v>21</v>
      </c>
      <c r="R180" s="105"/>
      <c r="S180" s="105"/>
      <c r="T180" s="105" t="s">
        <v>22</v>
      </c>
      <c r="U180" s="105"/>
      <c r="V180" s="105"/>
    </row>
    <row r="181" spans="1:22" x14ac:dyDescent="0.25">
      <c r="A181" s="313" t="s">
        <v>222</v>
      </c>
      <c r="B181" s="313"/>
      <c r="C181" s="313"/>
      <c r="D181" s="313"/>
      <c r="E181" s="313"/>
      <c r="F181" s="315">
        <v>18</v>
      </c>
      <c r="G181" s="316"/>
      <c r="H181" s="317"/>
      <c r="I181" s="315">
        <v>18</v>
      </c>
      <c r="J181" s="316"/>
      <c r="K181" s="317"/>
      <c r="L181" s="322" t="s">
        <v>222</v>
      </c>
      <c r="M181" s="322"/>
      <c r="N181" s="322"/>
      <c r="O181" s="322"/>
      <c r="P181" s="322"/>
      <c r="Q181" s="323">
        <f>F181*200/180</f>
        <v>20</v>
      </c>
      <c r="R181" s="324"/>
      <c r="S181" s="325"/>
      <c r="T181" s="323">
        <f>I181*200/180</f>
        <v>20</v>
      </c>
      <c r="U181" s="324"/>
      <c r="V181" s="325"/>
    </row>
    <row r="182" spans="1:22" x14ac:dyDescent="0.25">
      <c r="A182" s="313" t="s">
        <v>42</v>
      </c>
      <c r="B182" s="313"/>
      <c r="C182" s="313"/>
      <c r="D182" s="313"/>
      <c r="E182" s="313"/>
      <c r="F182" s="315">
        <v>7.8</v>
      </c>
      <c r="G182" s="316"/>
      <c r="H182" s="317"/>
      <c r="I182" s="315">
        <v>7.8</v>
      </c>
      <c r="J182" s="316"/>
      <c r="K182" s="317"/>
      <c r="L182" s="322" t="s">
        <v>42</v>
      </c>
      <c r="M182" s="322"/>
      <c r="N182" s="322"/>
      <c r="O182" s="322"/>
      <c r="P182" s="322"/>
      <c r="Q182" s="323">
        <f t="shared" ref="Q182:Q183" si="22">F182*200/180</f>
        <v>8.6666666666666661</v>
      </c>
      <c r="R182" s="324"/>
      <c r="S182" s="325"/>
      <c r="T182" s="323">
        <f t="shared" ref="T182:T184" si="23">I182*200/180</f>
        <v>8.6666666666666661</v>
      </c>
      <c r="U182" s="324"/>
      <c r="V182" s="325"/>
    </row>
    <row r="183" spans="1:22" x14ac:dyDescent="0.25">
      <c r="A183" s="313" t="s">
        <v>57</v>
      </c>
      <c r="B183" s="313"/>
      <c r="C183" s="313"/>
      <c r="D183" s="313"/>
      <c r="E183" s="313"/>
      <c r="F183" s="315">
        <v>207</v>
      </c>
      <c r="G183" s="316"/>
      <c r="H183" s="317"/>
      <c r="I183" s="315">
        <v>207</v>
      </c>
      <c r="J183" s="316"/>
      <c r="K183" s="317"/>
      <c r="L183" s="322" t="s">
        <v>57</v>
      </c>
      <c r="M183" s="322"/>
      <c r="N183" s="322"/>
      <c r="O183" s="322"/>
      <c r="P183" s="322"/>
      <c r="Q183" s="323">
        <f t="shared" si="22"/>
        <v>230</v>
      </c>
      <c r="R183" s="324"/>
      <c r="S183" s="325"/>
      <c r="T183" s="323">
        <f t="shared" si="23"/>
        <v>230</v>
      </c>
      <c r="U183" s="324"/>
      <c r="V183" s="325"/>
    </row>
    <row r="184" spans="1:22" x14ac:dyDescent="0.25">
      <c r="A184" s="313" t="s">
        <v>25</v>
      </c>
      <c r="B184" s="313"/>
      <c r="C184" s="313"/>
      <c r="D184" s="313"/>
      <c r="E184" s="313"/>
      <c r="F184" s="315"/>
      <c r="G184" s="316"/>
      <c r="H184" s="317"/>
      <c r="I184" s="315">
        <v>180</v>
      </c>
      <c r="J184" s="316"/>
      <c r="K184" s="317"/>
      <c r="L184" s="322" t="s">
        <v>25</v>
      </c>
      <c r="M184" s="322"/>
      <c r="N184" s="322"/>
      <c r="O184" s="322"/>
      <c r="P184" s="322"/>
      <c r="Q184" s="323"/>
      <c r="R184" s="324"/>
      <c r="S184" s="325"/>
      <c r="T184" s="323">
        <f t="shared" si="23"/>
        <v>200</v>
      </c>
      <c r="U184" s="324"/>
      <c r="V184" s="325"/>
    </row>
    <row r="185" spans="1:22" x14ac:dyDescent="0.25">
      <c r="A185" s="313"/>
      <c r="B185" s="313"/>
      <c r="C185" s="313"/>
      <c r="D185" s="313"/>
      <c r="E185" s="313"/>
      <c r="F185" s="315"/>
      <c r="G185" s="316"/>
      <c r="H185" s="317"/>
      <c r="I185" s="315"/>
      <c r="J185" s="316"/>
      <c r="K185" s="317"/>
      <c r="L185" s="322"/>
      <c r="M185" s="322"/>
      <c r="N185" s="322"/>
      <c r="O185" s="322"/>
      <c r="P185" s="322"/>
      <c r="Q185" s="323"/>
      <c r="R185" s="324"/>
      <c r="S185" s="325"/>
      <c r="T185" s="323"/>
      <c r="U185" s="324"/>
      <c r="V185" s="325"/>
    </row>
    <row r="186" spans="1:22" x14ac:dyDescent="0.25">
      <c r="A186" s="313"/>
      <c r="B186" s="313"/>
      <c r="C186" s="313"/>
      <c r="D186" s="313"/>
      <c r="E186" s="313"/>
      <c r="F186" s="315"/>
      <c r="G186" s="316"/>
      <c r="H186" s="317"/>
      <c r="I186" s="315"/>
      <c r="J186" s="316"/>
      <c r="K186" s="317"/>
      <c r="L186" s="322"/>
      <c r="M186" s="322"/>
      <c r="N186" s="322"/>
      <c r="O186" s="322"/>
      <c r="P186" s="322"/>
      <c r="Q186" s="323"/>
      <c r="R186" s="324"/>
      <c r="S186" s="325"/>
      <c r="T186" s="323"/>
      <c r="U186" s="324"/>
      <c r="V186" s="325"/>
    </row>
    <row r="187" spans="1:22" x14ac:dyDescent="0.25">
      <c r="A187" s="318"/>
      <c r="B187" s="319"/>
      <c r="C187" s="319"/>
      <c r="D187" s="319"/>
      <c r="E187" s="320"/>
      <c r="F187" s="314"/>
      <c r="G187" s="314"/>
      <c r="H187" s="314"/>
      <c r="I187" s="314"/>
      <c r="J187" s="314"/>
      <c r="K187" s="314"/>
      <c r="L187" s="328"/>
      <c r="M187" s="329"/>
      <c r="N187" s="329"/>
      <c r="O187" s="329"/>
      <c r="P187" s="330"/>
      <c r="Q187" s="327"/>
      <c r="R187" s="327"/>
      <c r="S187" s="327"/>
      <c r="T187" s="327"/>
      <c r="U187" s="327"/>
      <c r="V187" s="327"/>
    </row>
    <row r="188" spans="1:22" x14ac:dyDescent="0.25">
      <c r="A188" s="313"/>
      <c r="B188" s="313"/>
      <c r="C188" s="313"/>
      <c r="D188" s="313"/>
      <c r="E188" s="313"/>
      <c r="F188" s="314"/>
      <c r="G188" s="314"/>
      <c r="H188" s="314"/>
      <c r="I188" s="314"/>
      <c r="J188" s="314"/>
      <c r="K188" s="314"/>
      <c r="L188" s="322"/>
      <c r="M188" s="322"/>
      <c r="N188" s="322"/>
      <c r="O188" s="322"/>
      <c r="P188" s="322"/>
      <c r="Q188" s="327"/>
      <c r="R188" s="327"/>
      <c r="S188" s="327"/>
      <c r="T188" s="327"/>
      <c r="U188" s="327"/>
      <c r="V188" s="327"/>
    </row>
    <row r="189" spans="1:22" x14ac:dyDescent="0.25">
      <c r="A189" s="313"/>
      <c r="B189" s="313"/>
      <c r="C189" s="313"/>
      <c r="D189" s="313"/>
      <c r="E189" s="313"/>
      <c r="F189" s="314"/>
      <c r="G189" s="314"/>
      <c r="H189" s="314"/>
      <c r="I189" s="314"/>
      <c r="J189" s="314"/>
      <c r="K189" s="314"/>
      <c r="L189" s="322"/>
      <c r="M189" s="322"/>
      <c r="N189" s="322"/>
      <c r="O189" s="322"/>
      <c r="P189" s="322"/>
      <c r="Q189" s="327"/>
      <c r="R189" s="327"/>
      <c r="S189" s="327"/>
      <c r="T189" s="327"/>
      <c r="U189" s="327"/>
      <c r="V189" s="327"/>
    </row>
    <row r="190" spans="1:22" x14ac:dyDescent="0.25">
      <c r="A190" s="313"/>
      <c r="B190" s="313"/>
      <c r="C190" s="313"/>
      <c r="D190" s="313"/>
      <c r="E190" s="313"/>
      <c r="F190" s="314"/>
      <c r="G190" s="314"/>
      <c r="H190" s="314"/>
      <c r="I190" s="314"/>
      <c r="J190" s="314"/>
      <c r="K190" s="314"/>
      <c r="L190" s="322"/>
      <c r="M190" s="322"/>
      <c r="N190" s="322"/>
      <c r="O190" s="322"/>
      <c r="P190" s="322"/>
      <c r="Q190" s="327"/>
      <c r="R190" s="327"/>
      <c r="S190" s="327"/>
      <c r="T190" s="327"/>
      <c r="U190" s="327"/>
      <c r="V190" s="327"/>
    </row>
    <row r="191" spans="1:22" ht="15" hidden="1" customHeight="1" x14ac:dyDescent="0.25">
      <c r="A191" s="313"/>
      <c r="B191" s="313"/>
      <c r="C191" s="313"/>
      <c r="D191" s="313"/>
      <c r="E191" s="313"/>
      <c r="F191" s="314"/>
      <c r="G191" s="314"/>
      <c r="H191" s="314"/>
      <c r="I191" s="314"/>
      <c r="J191" s="314"/>
      <c r="K191" s="314"/>
      <c r="L191" s="322"/>
      <c r="M191" s="322"/>
      <c r="N191" s="322"/>
      <c r="O191" s="322"/>
      <c r="P191" s="322"/>
      <c r="Q191" s="327"/>
      <c r="R191" s="327"/>
      <c r="S191" s="327"/>
      <c r="T191" s="327"/>
      <c r="U191" s="327"/>
      <c r="V191" s="327"/>
    </row>
    <row r="192" spans="1:22" x14ac:dyDescent="0.25">
      <c r="A192" s="313"/>
      <c r="B192" s="313"/>
      <c r="C192" s="313"/>
      <c r="D192" s="313"/>
      <c r="E192" s="313"/>
      <c r="F192" s="314"/>
      <c r="G192" s="314"/>
      <c r="H192" s="314"/>
      <c r="I192" s="314"/>
      <c r="J192" s="314"/>
      <c r="K192" s="314"/>
      <c r="L192" s="322"/>
      <c r="M192" s="322"/>
      <c r="N192" s="322"/>
      <c r="O192" s="322"/>
      <c r="P192" s="322"/>
      <c r="Q192" s="327"/>
      <c r="R192" s="327"/>
      <c r="S192" s="327"/>
      <c r="T192" s="327"/>
      <c r="U192" s="327"/>
      <c r="V192" s="327"/>
    </row>
    <row r="193" spans="1:22" x14ac:dyDescent="0.25">
      <c r="A193" s="313"/>
      <c r="B193" s="313"/>
      <c r="C193" s="313"/>
      <c r="D193" s="313"/>
      <c r="E193" s="313"/>
      <c r="F193" s="314"/>
      <c r="G193" s="314"/>
      <c r="H193" s="314"/>
      <c r="I193" s="314"/>
      <c r="J193" s="314"/>
      <c r="K193" s="314"/>
      <c r="L193" s="322"/>
      <c r="M193" s="322"/>
      <c r="N193" s="322"/>
      <c r="O193" s="322"/>
      <c r="P193" s="322"/>
      <c r="Q193" s="327"/>
      <c r="R193" s="327"/>
      <c r="S193" s="327"/>
      <c r="T193" s="327"/>
      <c r="U193" s="327"/>
      <c r="V193" s="327"/>
    </row>
    <row r="194" spans="1:22" x14ac:dyDescent="0.25">
      <c r="A194" s="313"/>
      <c r="B194" s="313"/>
      <c r="C194" s="313"/>
      <c r="D194" s="313"/>
      <c r="E194" s="313"/>
      <c r="F194" s="314"/>
      <c r="G194" s="314"/>
      <c r="H194" s="314"/>
      <c r="I194" s="314"/>
      <c r="J194" s="314"/>
      <c r="K194" s="314"/>
      <c r="L194" s="322"/>
      <c r="M194" s="322"/>
      <c r="N194" s="322"/>
      <c r="O194" s="322"/>
      <c r="P194" s="322"/>
      <c r="Q194" s="327"/>
      <c r="R194" s="327"/>
      <c r="S194" s="327"/>
      <c r="T194" s="327"/>
      <c r="U194" s="327"/>
      <c r="V194" s="327"/>
    </row>
    <row r="195" spans="1:22" x14ac:dyDescent="0.25">
      <c r="A195" s="139" t="s">
        <v>31</v>
      </c>
      <c r="B195" s="139"/>
      <c r="C195" s="139"/>
      <c r="D195" s="139"/>
      <c r="E195" s="139"/>
      <c r="F195" s="139"/>
      <c r="G195" s="139"/>
      <c r="H195" s="139"/>
      <c r="I195" s="138"/>
      <c r="J195" s="138"/>
      <c r="K195" s="138"/>
      <c r="L195" s="68" t="s">
        <v>31</v>
      </c>
      <c r="M195" s="68"/>
      <c r="N195" s="68"/>
      <c r="O195" s="68"/>
      <c r="P195" s="68"/>
      <c r="Q195" s="68"/>
      <c r="R195" s="68"/>
      <c r="S195" s="68"/>
      <c r="T195" s="84"/>
      <c r="U195" s="84"/>
      <c r="V195" s="84"/>
    </row>
    <row r="196" spans="1:22" ht="15" customHeight="1" x14ac:dyDescent="0.25">
      <c r="A196" s="174" t="s">
        <v>26</v>
      </c>
      <c r="B196" s="174"/>
      <c r="C196" s="174"/>
      <c r="D196" s="174"/>
      <c r="E196" s="174"/>
      <c r="F196" s="174"/>
      <c r="G196" s="175" t="s">
        <v>30</v>
      </c>
      <c r="H196" s="175"/>
      <c r="I196" s="142" t="s">
        <v>9</v>
      </c>
      <c r="J196" s="143"/>
      <c r="K196" s="144"/>
      <c r="L196" s="105" t="s">
        <v>26</v>
      </c>
      <c r="M196" s="105"/>
      <c r="N196" s="105"/>
      <c r="O196" s="105"/>
      <c r="P196" s="105"/>
      <c r="Q196" s="105"/>
      <c r="R196" s="106" t="s">
        <v>30</v>
      </c>
      <c r="S196" s="106"/>
      <c r="T196" s="75" t="s">
        <v>9</v>
      </c>
      <c r="U196" s="76"/>
      <c r="V196" s="77"/>
    </row>
    <row r="197" spans="1:22" x14ac:dyDescent="0.25">
      <c r="A197" s="174" t="s">
        <v>27</v>
      </c>
      <c r="B197" s="174"/>
      <c r="C197" s="174" t="s">
        <v>28</v>
      </c>
      <c r="D197" s="174"/>
      <c r="E197" s="174" t="s">
        <v>29</v>
      </c>
      <c r="F197" s="174"/>
      <c r="G197" s="175"/>
      <c r="H197" s="175"/>
      <c r="I197" s="145"/>
      <c r="J197" s="146"/>
      <c r="K197" s="147"/>
      <c r="L197" s="105" t="s">
        <v>27</v>
      </c>
      <c r="M197" s="105"/>
      <c r="N197" s="105" t="s">
        <v>28</v>
      </c>
      <c r="O197" s="105"/>
      <c r="P197" s="105" t="s">
        <v>29</v>
      </c>
      <c r="Q197" s="105"/>
      <c r="R197" s="106"/>
      <c r="S197" s="106"/>
      <c r="T197" s="78"/>
      <c r="U197" s="79"/>
      <c r="V197" s="80"/>
    </row>
    <row r="198" spans="1:22" x14ac:dyDescent="0.25">
      <c r="A198" s="172">
        <v>0.61199999999999999</v>
      </c>
      <c r="B198" s="172"/>
      <c r="C198" s="172">
        <v>0</v>
      </c>
      <c r="D198" s="172"/>
      <c r="E198" s="172">
        <v>20.76</v>
      </c>
      <c r="F198" s="172"/>
      <c r="G198" s="172">
        <v>85.44</v>
      </c>
      <c r="H198" s="172"/>
      <c r="I198" s="172">
        <v>54</v>
      </c>
      <c r="J198" s="132"/>
      <c r="K198" s="38"/>
      <c r="L198" s="107">
        <f>A198*200/180</f>
        <v>0.67999999999999994</v>
      </c>
      <c r="M198" s="107"/>
      <c r="N198" s="107">
        <f t="shared" ref="N198" si="24">C198*200/180</f>
        <v>0</v>
      </c>
      <c r="O198" s="107"/>
      <c r="P198" s="107">
        <f t="shared" ref="P198" si="25">E198*200/180</f>
        <v>23.066666666666666</v>
      </c>
      <c r="Q198" s="107"/>
      <c r="R198" s="107">
        <f t="shared" ref="R198" si="26">G198*200/180</f>
        <v>94.933333333333337</v>
      </c>
      <c r="S198" s="107"/>
      <c r="T198" s="107">
        <f t="shared" ref="T198" si="27">I198*200/180</f>
        <v>60</v>
      </c>
      <c r="U198" s="81"/>
      <c r="V198" s="5"/>
    </row>
    <row r="199" spans="1:22" x14ac:dyDescent="0.25">
      <c r="A199" s="138" t="s">
        <v>32</v>
      </c>
      <c r="B199" s="138"/>
      <c r="C199" s="138"/>
      <c r="D199" s="138"/>
      <c r="E199" s="138"/>
      <c r="F199" s="138"/>
      <c r="G199" s="138"/>
      <c r="H199" s="138"/>
      <c r="I199" s="310"/>
      <c r="J199" s="310"/>
      <c r="K199" s="310"/>
      <c r="L199" s="84" t="s">
        <v>32</v>
      </c>
      <c r="M199" s="84"/>
      <c r="N199" s="84"/>
      <c r="O199" s="84"/>
      <c r="P199" s="84"/>
      <c r="Q199" s="84"/>
      <c r="R199" s="84"/>
      <c r="S199" s="84"/>
      <c r="T199" s="108"/>
      <c r="U199" s="108"/>
      <c r="V199" s="108"/>
    </row>
    <row r="200" spans="1:22" ht="79.5" customHeight="1" x14ac:dyDescent="0.25">
      <c r="A200" s="333" t="s">
        <v>223</v>
      </c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334" t="s">
        <v>223</v>
      </c>
      <c r="M200" s="99"/>
      <c r="N200" s="99"/>
      <c r="O200" s="99"/>
      <c r="P200" s="99"/>
      <c r="Q200" s="99"/>
      <c r="R200" s="99"/>
      <c r="S200" s="99"/>
      <c r="T200" s="99"/>
      <c r="U200" s="99"/>
      <c r="V200" s="99"/>
    </row>
    <row r="201" spans="1:22" x14ac:dyDescent="0.25">
      <c r="A201" s="126" t="s">
        <v>10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67" t="s">
        <v>10</v>
      </c>
      <c r="M201" s="67"/>
      <c r="N201" s="67"/>
      <c r="O201" s="67"/>
      <c r="P201" s="67"/>
      <c r="Q201" s="67"/>
      <c r="R201" s="67"/>
      <c r="S201" s="67"/>
      <c r="T201" s="67"/>
      <c r="U201" s="67"/>
      <c r="V201" s="67"/>
    </row>
    <row r="202" spans="1:22" ht="24" customHeight="1" x14ac:dyDescent="0.25">
      <c r="A202" s="312" t="s">
        <v>225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265" t="s">
        <v>225</v>
      </c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</row>
    <row r="203" spans="1:22" x14ac:dyDescent="0.25">
      <c r="A203" s="126" t="s">
        <v>11</v>
      </c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67" t="s">
        <v>11</v>
      </c>
      <c r="M203" s="67"/>
      <c r="N203" s="67"/>
      <c r="O203" s="67"/>
      <c r="P203" s="67"/>
      <c r="Q203" s="67"/>
      <c r="R203" s="67"/>
      <c r="S203" s="67"/>
      <c r="T203" s="67"/>
      <c r="U203" s="67"/>
      <c r="V203" s="67"/>
    </row>
    <row r="204" spans="1:22" ht="27" customHeight="1" x14ac:dyDescent="0.25">
      <c r="A204" s="312" t="s">
        <v>224</v>
      </c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265" t="s">
        <v>224</v>
      </c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</row>
    <row r="205" spans="1:22" x14ac:dyDescent="0.25">
      <c r="A205" s="162"/>
      <c r="B205" s="162"/>
      <c r="C205" s="162"/>
      <c r="D205" s="162"/>
      <c r="E205" s="42"/>
      <c r="F205" s="42"/>
      <c r="G205" s="42"/>
      <c r="H205" s="42"/>
      <c r="I205" s="42"/>
      <c r="J205" s="42"/>
      <c r="K205" s="42"/>
      <c r="L205" s="64"/>
      <c r="M205" s="64"/>
      <c r="N205" s="64"/>
      <c r="O205" s="64"/>
      <c r="P205" s="7"/>
      <c r="Q205" s="7"/>
      <c r="R205" s="7"/>
      <c r="S205" s="7"/>
      <c r="T205" s="7"/>
      <c r="U205" s="7"/>
      <c r="V205" s="7"/>
    </row>
    <row r="206" spans="1:22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x14ac:dyDescent="0.25">
      <c r="A207" s="131"/>
      <c r="B207" s="131"/>
      <c r="C207" s="131"/>
      <c r="D207" s="44"/>
      <c r="E207" s="131"/>
      <c r="F207" s="131"/>
      <c r="G207" s="131"/>
      <c r="H207" s="44"/>
      <c r="I207" s="131"/>
      <c r="J207" s="131"/>
      <c r="K207" s="131"/>
      <c r="L207" s="65"/>
      <c r="M207" s="65"/>
      <c r="N207" s="65"/>
      <c r="O207" s="8"/>
      <c r="P207" s="65"/>
      <c r="Q207" s="65"/>
      <c r="R207" s="65"/>
      <c r="S207" s="8"/>
      <c r="T207" s="65"/>
      <c r="U207" s="65"/>
      <c r="V207" s="65"/>
    </row>
    <row r="208" spans="1:22" x14ac:dyDescent="0.25">
      <c r="A208" s="162"/>
      <c r="B208" s="162"/>
      <c r="C208" s="162"/>
      <c r="D208" s="162"/>
      <c r="E208" s="42"/>
      <c r="F208" s="42"/>
      <c r="G208" s="42"/>
      <c r="H208" s="42"/>
      <c r="I208" s="42"/>
      <c r="J208" s="42"/>
      <c r="K208" s="42"/>
      <c r="L208" s="64"/>
      <c r="M208" s="64"/>
      <c r="N208" s="64"/>
      <c r="O208" s="64"/>
      <c r="P208" s="7"/>
      <c r="Q208" s="7"/>
      <c r="R208" s="7"/>
      <c r="S208" s="7"/>
      <c r="T208" s="7"/>
      <c r="U208" s="7"/>
      <c r="V208" s="7"/>
    </row>
    <row r="209" spans="1:22" x14ac:dyDescent="0.25">
      <c r="A209" s="126" t="s">
        <v>391</v>
      </c>
      <c r="B209" s="126"/>
      <c r="C209" s="126"/>
      <c r="D209" s="126"/>
      <c r="E209" s="126"/>
      <c r="F209" s="126"/>
      <c r="G209" s="39"/>
      <c r="H209" s="39"/>
      <c r="I209" s="41"/>
      <c r="J209" s="126" t="s">
        <v>38</v>
      </c>
      <c r="K209" s="126"/>
      <c r="L209" s="67" t="s">
        <v>391</v>
      </c>
      <c r="M209" s="67"/>
      <c r="N209" s="67"/>
      <c r="O209" s="67"/>
      <c r="P209" s="67"/>
      <c r="Q209" s="67"/>
      <c r="R209" s="4"/>
      <c r="S209" s="4"/>
      <c r="T209" s="2"/>
      <c r="U209" s="67" t="s">
        <v>38</v>
      </c>
      <c r="V209" s="67"/>
    </row>
    <row r="210" spans="1:22" ht="12.75" customHeight="1" x14ac:dyDescent="0.25">
      <c r="G210" s="45"/>
      <c r="H210" s="128"/>
      <c r="I210" s="128"/>
      <c r="J210" s="128" t="s">
        <v>0</v>
      </c>
      <c r="K210" s="128"/>
      <c r="L210" s="9"/>
      <c r="R210" s="1"/>
      <c r="S210" s="103"/>
      <c r="T210" s="103"/>
      <c r="U210" s="103" t="s">
        <v>0</v>
      </c>
      <c r="V210" s="103"/>
    </row>
    <row r="211" spans="1:22" ht="12.75" customHeight="1" x14ac:dyDescent="0.25">
      <c r="H211" s="128"/>
      <c r="I211" s="128"/>
      <c r="J211" s="128" t="s">
        <v>15</v>
      </c>
      <c r="K211" s="128"/>
      <c r="S211" s="103"/>
      <c r="T211" s="103"/>
      <c r="U211" s="103" t="s">
        <v>632</v>
      </c>
      <c r="V211" s="103"/>
    </row>
    <row r="212" spans="1:22" ht="17.25" customHeight="1" x14ac:dyDescent="0.25">
      <c r="G212" s="43"/>
      <c r="H212" s="129"/>
      <c r="I212" s="129"/>
      <c r="J212" s="129"/>
      <c r="K212" s="129"/>
      <c r="R212" s="3"/>
      <c r="S212" s="104" t="s">
        <v>633</v>
      </c>
      <c r="T212" s="104"/>
      <c r="U212" s="104"/>
      <c r="V212" s="104"/>
    </row>
    <row r="213" spans="1:22" ht="21.75" customHeight="1" x14ac:dyDescent="0.25">
      <c r="G213" s="43"/>
      <c r="H213" s="130" t="s">
        <v>1</v>
      </c>
      <c r="I213" s="130"/>
      <c r="J213" s="130"/>
      <c r="K213" s="130"/>
      <c r="R213" s="3"/>
      <c r="S213" s="94" t="s">
        <v>1</v>
      </c>
      <c r="T213" s="94"/>
      <c r="U213" s="94"/>
      <c r="V213" s="94"/>
    </row>
    <row r="214" spans="1:22" ht="19.5" customHeight="1" x14ac:dyDescent="0.25">
      <c r="G214" s="43"/>
      <c r="H214" s="130" t="s">
        <v>2</v>
      </c>
      <c r="I214" s="130"/>
      <c r="J214" s="130"/>
      <c r="K214" s="130"/>
      <c r="R214" s="3"/>
      <c r="S214" s="94" t="s">
        <v>2</v>
      </c>
      <c r="T214" s="94"/>
      <c r="U214" s="94"/>
      <c r="V214" s="94"/>
    </row>
    <row r="215" spans="1:22" ht="21" customHeight="1" x14ac:dyDescent="0.25">
      <c r="G215" s="43"/>
      <c r="H215" s="130" t="s">
        <v>3</v>
      </c>
      <c r="I215" s="130"/>
      <c r="J215" s="130"/>
      <c r="K215" s="130"/>
      <c r="R215" s="3"/>
      <c r="S215" s="94" t="s">
        <v>3</v>
      </c>
      <c r="T215" s="94"/>
      <c r="U215" s="94"/>
      <c r="V215" s="94"/>
    </row>
    <row r="216" spans="1:22" x14ac:dyDescent="0.25">
      <c r="H216" s="131" t="s">
        <v>4</v>
      </c>
      <c r="I216" s="131"/>
      <c r="J216" s="131"/>
      <c r="K216" s="131"/>
      <c r="S216" s="95" t="s">
        <v>36</v>
      </c>
      <c r="T216" s="95"/>
      <c r="U216" s="95"/>
      <c r="V216" s="95"/>
    </row>
    <row r="217" spans="1:22" ht="4.5" customHeight="1" x14ac:dyDescent="0.25"/>
    <row r="218" spans="1:22" x14ac:dyDescent="0.25">
      <c r="C218" s="149" t="s">
        <v>547</v>
      </c>
      <c r="D218" s="149"/>
      <c r="E218" s="149"/>
      <c r="F218" s="149"/>
      <c r="G218" s="149"/>
      <c r="H218" s="149"/>
      <c r="I218" s="149"/>
      <c r="N218" s="98" t="s">
        <v>549</v>
      </c>
      <c r="O218" s="98"/>
      <c r="P218" s="98"/>
      <c r="Q218" s="98"/>
      <c r="R218" s="98"/>
      <c r="S218" s="98"/>
      <c r="T218" s="98"/>
    </row>
    <row r="219" spans="1:22" ht="5.25" customHeight="1" x14ac:dyDescent="0.25"/>
    <row r="220" spans="1:22" x14ac:dyDescent="0.25">
      <c r="A220" s="148" t="s">
        <v>16</v>
      </c>
      <c r="B220" s="148"/>
      <c r="C220" s="148"/>
      <c r="D220" s="148"/>
      <c r="E220" s="149" t="s">
        <v>227</v>
      </c>
      <c r="F220" s="149"/>
      <c r="G220" s="149"/>
      <c r="H220" s="149"/>
      <c r="I220" s="149"/>
      <c r="J220" s="149"/>
      <c r="K220" s="149"/>
      <c r="L220" s="66" t="s">
        <v>16</v>
      </c>
      <c r="M220" s="66"/>
      <c r="N220" s="66"/>
      <c r="O220" s="66"/>
      <c r="P220" s="98" t="s">
        <v>227</v>
      </c>
      <c r="Q220" s="98"/>
      <c r="R220" s="98"/>
      <c r="S220" s="98"/>
      <c r="T220" s="98"/>
      <c r="U220" s="98"/>
      <c r="V220" s="98"/>
    </row>
    <row r="221" spans="1:22" ht="28.5" customHeight="1" x14ac:dyDescent="0.25">
      <c r="A221" s="150" t="s">
        <v>17</v>
      </c>
      <c r="B221" s="150"/>
      <c r="C221" s="150"/>
      <c r="D221" s="150"/>
      <c r="E221" s="151" t="s">
        <v>548</v>
      </c>
      <c r="F221" s="151"/>
      <c r="G221" s="151"/>
      <c r="H221" s="151"/>
      <c r="I221" s="151"/>
      <c r="J221" s="151"/>
      <c r="K221" s="151"/>
      <c r="L221" s="99" t="s">
        <v>17</v>
      </c>
      <c r="M221" s="99"/>
      <c r="N221" s="99"/>
      <c r="O221" s="99"/>
      <c r="P221" s="100" t="s">
        <v>548</v>
      </c>
      <c r="Q221" s="100"/>
      <c r="R221" s="100"/>
      <c r="S221" s="100"/>
      <c r="T221" s="100"/>
      <c r="U221" s="100"/>
      <c r="V221" s="100"/>
    </row>
    <row r="222" spans="1:22" x14ac:dyDescent="0.25">
      <c r="A222" s="148" t="s">
        <v>18</v>
      </c>
      <c r="B222" s="148"/>
      <c r="C222" s="148"/>
      <c r="D222" s="148"/>
      <c r="E222" s="126">
        <v>407</v>
      </c>
      <c r="F222" s="126"/>
      <c r="G222" s="126"/>
      <c r="H222" s="126"/>
      <c r="I222" s="126"/>
      <c r="J222" s="126"/>
      <c r="K222" s="126"/>
      <c r="L222" s="66" t="s">
        <v>18</v>
      </c>
      <c r="M222" s="66"/>
      <c r="N222" s="66"/>
      <c r="O222" s="66"/>
      <c r="P222" s="67">
        <v>407</v>
      </c>
      <c r="Q222" s="67"/>
      <c r="R222" s="67"/>
      <c r="S222" s="67"/>
      <c r="T222" s="67"/>
      <c r="U222" s="67"/>
      <c r="V222" s="67"/>
    </row>
    <row r="223" spans="1:22" x14ac:dyDescent="0.25">
      <c r="A223" s="148" t="s">
        <v>24</v>
      </c>
      <c r="B223" s="148"/>
      <c r="C223" s="148"/>
      <c r="D223" s="148"/>
      <c r="E223" s="126">
        <v>180</v>
      </c>
      <c r="F223" s="126"/>
      <c r="G223" s="126"/>
      <c r="H223" s="126"/>
      <c r="I223" s="126"/>
      <c r="J223" s="126"/>
      <c r="K223" s="126"/>
      <c r="L223" s="66" t="s">
        <v>24</v>
      </c>
      <c r="M223" s="66"/>
      <c r="N223" s="66"/>
      <c r="O223" s="66"/>
      <c r="P223" s="67">
        <v>200</v>
      </c>
      <c r="Q223" s="67"/>
      <c r="R223" s="67"/>
      <c r="S223" s="67"/>
      <c r="T223" s="67"/>
      <c r="U223" s="67"/>
      <c r="V223" s="67"/>
    </row>
    <row r="224" spans="1:22" x14ac:dyDescent="0.25">
      <c r="A224" s="176" t="s">
        <v>19</v>
      </c>
      <c r="B224" s="176"/>
      <c r="C224" s="176"/>
      <c r="D224" s="176"/>
      <c r="E224" s="176"/>
      <c r="F224" s="174" t="s">
        <v>20</v>
      </c>
      <c r="G224" s="174"/>
      <c r="H224" s="174"/>
      <c r="I224" s="174"/>
      <c r="J224" s="174"/>
      <c r="K224" s="174"/>
      <c r="L224" s="110" t="s">
        <v>19</v>
      </c>
      <c r="M224" s="110"/>
      <c r="N224" s="110"/>
      <c r="O224" s="110"/>
      <c r="P224" s="110"/>
      <c r="Q224" s="105" t="s">
        <v>20</v>
      </c>
      <c r="R224" s="105"/>
      <c r="S224" s="105"/>
      <c r="T224" s="105"/>
      <c r="U224" s="105"/>
      <c r="V224" s="105"/>
    </row>
    <row r="225" spans="1:22" x14ac:dyDescent="0.25">
      <c r="A225" s="176"/>
      <c r="B225" s="176"/>
      <c r="C225" s="176"/>
      <c r="D225" s="176"/>
      <c r="E225" s="176"/>
      <c r="F225" s="174" t="s">
        <v>21</v>
      </c>
      <c r="G225" s="174"/>
      <c r="H225" s="174"/>
      <c r="I225" s="174" t="s">
        <v>22</v>
      </c>
      <c r="J225" s="174"/>
      <c r="K225" s="174"/>
      <c r="L225" s="110"/>
      <c r="M225" s="110"/>
      <c r="N225" s="110"/>
      <c r="O225" s="110"/>
      <c r="P225" s="110"/>
      <c r="Q225" s="105" t="s">
        <v>21</v>
      </c>
      <c r="R225" s="105"/>
      <c r="S225" s="105"/>
      <c r="T225" s="105" t="s">
        <v>22</v>
      </c>
      <c r="U225" s="105"/>
      <c r="V225" s="105"/>
    </row>
    <row r="226" spans="1:22" x14ac:dyDescent="0.25">
      <c r="A226" s="173" t="s">
        <v>227</v>
      </c>
      <c r="B226" s="173"/>
      <c r="C226" s="173"/>
      <c r="D226" s="173"/>
      <c r="E226" s="173"/>
      <c r="F226" s="132">
        <v>180</v>
      </c>
      <c r="G226" s="133"/>
      <c r="H226" s="134"/>
      <c r="I226" s="132">
        <v>180</v>
      </c>
      <c r="J226" s="133"/>
      <c r="K226" s="134"/>
      <c r="L226" s="109" t="s">
        <v>227</v>
      </c>
      <c r="M226" s="109"/>
      <c r="N226" s="109"/>
      <c r="O226" s="109"/>
      <c r="P226" s="109"/>
      <c r="Q226" s="81">
        <v>200</v>
      </c>
      <c r="R226" s="83"/>
      <c r="S226" s="82"/>
      <c r="T226" s="81">
        <v>200</v>
      </c>
      <c r="U226" s="83"/>
      <c r="V226" s="82"/>
    </row>
    <row r="227" spans="1:22" x14ac:dyDescent="0.25">
      <c r="A227" s="173" t="s">
        <v>25</v>
      </c>
      <c r="B227" s="173"/>
      <c r="C227" s="173"/>
      <c r="D227" s="173"/>
      <c r="E227" s="173"/>
      <c r="F227" s="132"/>
      <c r="G227" s="133"/>
      <c r="H227" s="134"/>
      <c r="I227" s="132">
        <v>180</v>
      </c>
      <c r="J227" s="133"/>
      <c r="K227" s="134"/>
      <c r="L227" s="109" t="s">
        <v>25</v>
      </c>
      <c r="M227" s="109"/>
      <c r="N227" s="109"/>
      <c r="O227" s="109"/>
      <c r="P227" s="109"/>
      <c r="Q227" s="81"/>
      <c r="R227" s="83"/>
      <c r="S227" s="82"/>
      <c r="T227" s="81">
        <v>200</v>
      </c>
      <c r="U227" s="83"/>
      <c r="V227" s="82"/>
    </row>
    <row r="228" spans="1:22" x14ac:dyDescent="0.25">
      <c r="A228" s="173"/>
      <c r="B228" s="173"/>
      <c r="C228" s="173"/>
      <c r="D228" s="173"/>
      <c r="E228" s="173"/>
      <c r="F228" s="132"/>
      <c r="G228" s="133"/>
      <c r="H228" s="134"/>
      <c r="I228" s="132"/>
      <c r="J228" s="133"/>
      <c r="K228" s="134"/>
      <c r="L228" s="109"/>
      <c r="M228" s="109"/>
      <c r="N228" s="109"/>
      <c r="O228" s="109"/>
      <c r="P228" s="109"/>
      <c r="Q228" s="81"/>
      <c r="R228" s="83"/>
      <c r="S228" s="82"/>
      <c r="T228" s="81"/>
      <c r="U228" s="83"/>
      <c r="V228" s="82"/>
    </row>
    <row r="229" spans="1:22" x14ac:dyDescent="0.25">
      <c r="A229" s="173"/>
      <c r="B229" s="173"/>
      <c r="C229" s="173"/>
      <c r="D229" s="173"/>
      <c r="E229" s="173"/>
      <c r="F229" s="132"/>
      <c r="G229" s="133"/>
      <c r="H229" s="134"/>
      <c r="I229" s="132"/>
      <c r="J229" s="133"/>
      <c r="K229" s="134"/>
      <c r="L229" s="109"/>
      <c r="M229" s="109"/>
      <c r="N229" s="109"/>
      <c r="O229" s="109"/>
      <c r="P229" s="109"/>
      <c r="Q229" s="81"/>
      <c r="R229" s="83"/>
      <c r="S229" s="82"/>
      <c r="T229" s="81"/>
      <c r="U229" s="83"/>
      <c r="V229" s="82"/>
    </row>
    <row r="230" spans="1:22" x14ac:dyDescent="0.25">
      <c r="A230" s="173"/>
      <c r="B230" s="173"/>
      <c r="C230" s="173"/>
      <c r="D230" s="173"/>
      <c r="E230" s="173"/>
      <c r="F230" s="132"/>
      <c r="G230" s="133"/>
      <c r="H230" s="134"/>
      <c r="I230" s="132"/>
      <c r="J230" s="133"/>
      <c r="K230" s="134"/>
      <c r="L230" s="109"/>
      <c r="M230" s="109"/>
      <c r="N230" s="109"/>
      <c r="O230" s="109"/>
      <c r="P230" s="109"/>
      <c r="Q230" s="81"/>
      <c r="R230" s="83"/>
      <c r="S230" s="82"/>
      <c r="T230" s="81"/>
      <c r="U230" s="83"/>
      <c r="V230" s="82"/>
    </row>
    <row r="231" spans="1:22" x14ac:dyDescent="0.25">
      <c r="A231" s="173"/>
      <c r="B231" s="173"/>
      <c r="C231" s="173"/>
      <c r="D231" s="173"/>
      <c r="E231" s="173"/>
      <c r="F231" s="132"/>
      <c r="G231" s="133"/>
      <c r="H231" s="134"/>
      <c r="I231" s="132"/>
      <c r="J231" s="133"/>
      <c r="K231" s="134"/>
      <c r="L231" s="109"/>
      <c r="M231" s="109"/>
      <c r="N231" s="109"/>
      <c r="O231" s="109"/>
      <c r="P231" s="109"/>
      <c r="Q231" s="81"/>
      <c r="R231" s="83"/>
      <c r="S231" s="82"/>
      <c r="T231" s="81"/>
      <c r="U231" s="83"/>
      <c r="V231" s="82"/>
    </row>
    <row r="232" spans="1:22" x14ac:dyDescent="0.25">
      <c r="A232" s="135"/>
      <c r="B232" s="136"/>
      <c r="C232" s="136"/>
      <c r="D232" s="136"/>
      <c r="E232" s="137"/>
      <c r="F232" s="174"/>
      <c r="G232" s="174"/>
      <c r="H232" s="174"/>
      <c r="I232" s="174"/>
      <c r="J232" s="174"/>
      <c r="K232" s="174"/>
      <c r="L232" s="85"/>
      <c r="M232" s="86"/>
      <c r="N232" s="86"/>
      <c r="O232" s="86"/>
      <c r="P232" s="87"/>
      <c r="Q232" s="105"/>
      <c r="R232" s="105"/>
      <c r="S232" s="105"/>
      <c r="T232" s="105"/>
      <c r="U232" s="105"/>
      <c r="V232" s="105"/>
    </row>
    <row r="233" spans="1:22" x14ac:dyDescent="0.2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</row>
    <row r="234" spans="1:22" x14ac:dyDescent="0.2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</row>
    <row r="235" spans="1:22" x14ac:dyDescent="0.2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</row>
    <row r="236" spans="1:22" ht="15" hidden="1" customHeight="1" x14ac:dyDescent="0.2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</row>
    <row r="237" spans="1:22" x14ac:dyDescent="0.2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</row>
    <row r="238" spans="1:22" x14ac:dyDescent="0.25">
      <c r="A238" s="139" t="s">
        <v>31</v>
      </c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68" t="s">
        <v>31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</row>
    <row r="239" spans="1:22" ht="15" customHeight="1" x14ac:dyDescent="0.25">
      <c r="A239" s="174" t="s">
        <v>26</v>
      </c>
      <c r="B239" s="174"/>
      <c r="C239" s="174"/>
      <c r="D239" s="174"/>
      <c r="E239" s="174"/>
      <c r="F239" s="174"/>
      <c r="G239" s="175" t="s">
        <v>30</v>
      </c>
      <c r="H239" s="175"/>
      <c r="I239" s="142" t="s">
        <v>9</v>
      </c>
      <c r="J239" s="143"/>
      <c r="K239" s="144"/>
      <c r="L239" s="105" t="s">
        <v>26</v>
      </c>
      <c r="M239" s="105"/>
      <c r="N239" s="105"/>
      <c r="O239" s="105"/>
      <c r="P239" s="105"/>
      <c r="Q239" s="105"/>
      <c r="R239" s="106" t="s">
        <v>30</v>
      </c>
      <c r="S239" s="106"/>
      <c r="T239" s="75" t="s">
        <v>9</v>
      </c>
      <c r="U239" s="76"/>
      <c r="V239" s="77"/>
    </row>
    <row r="240" spans="1:22" x14ac:dyDescent="0.25">
      <c r="A240" s="174" t="s">
        <v>27</v>
      </c>
      <c r="B240" s="174"/>
      <c r="C240" s="174" t="s">
        <v>28</v>
      </c>
      <c r="D240" s="174"/>
      <c r="E240" s="174" t="s">
        <v>29</v>
      </c>
      <c r="F240" s="174"/>
      <c r="G240" s="175"/>
      <c r="H240" s="175"/>
      <c r="I240" s="145"/>
      <c r="J240" s="146"/>
      <c r="K240" s="147"/>
      <c r="L240" s="105" t="s">
        <v>27</v>
      </c>
      <c r="M240" s="105"/>
      <c r="N240" s="105" t="s">
        <v>28</v>
      </c>
      <c r="O240" s="105"/>
      <c r="P240" s="105" t="s">
        <v>29</v>
      </c>
      <c r="Q240" s="105"/>
      <c r="R240" s="106"/>
      <c r="S240" s="106"/>
      <c r="T240" s="78"/>
      <c r="U240" s="79"/>
      <c r="V240" s="80"/>
    </row>
    <row r="241" spans="1:22" x14ac:dyDescent="0.25">
      <c r="A241" s="172">
        <v>1.8</v>
      </c>
      <c r="B241" s="172"/>
      <c r="C241" s="172">
        <v>0.15</v>
      </c>
      <c r="D241" s="172"/>
      <c r="E241" s="172">
        <v>3.4</v>
      </c>
      <c r="F241" s="172"/>
      <c r="G241" s="172">
        <v>22.4</v>
      </c>
      <c r="H241" s="172"/>
      <c r="I241" s="172">
        <v>7.2</v>
      </c>
      <c r="J241" s="132"/>
      <c r="K241" s="38"/>
      <c r="L241" s="107">
        <f>A241*200/180</f>
        <v>2</v>
      </c>
      <c r="M241" s="107"/>
      <c r="N241" s="107">
        <f t="shared" ref="N241" si="28">C241*200/180</f>
        <v>0.16666666666666666</v>
      </c>
      <c r="O241" s="107"/>
      <c r="P241" s="107">
        <f t="shared" ref="P241" si="29">E241*200/180</f>
        <v>3.7777777777777777</v>
      </c>
      <c r="Q241" s="107"/>
      <c r="R241" s="107">
        <f t="shared" ref="R241" si="30">G241*200/180</f>
        <v>24.888888888888889</v>
      </c>
      <c r="S241" s="107"/>
      <c r="T241" s="107">
        <f t="shared" ref="T241" si="31">I241*200/180</f>
        <v>8</v>
      </c>
      <c r="U241" s="81"/>
      <c r="V241" s="5"/>
    </row>
    <row r="242" spans="1:22" x14ac:dyDescent="0.25">
      <c r="A242" s="138" t="s">
        <v>32</v>
      </c>
      <c r="B242" s="138"/>
      <c r="C242" s="138"/>
      <c r="D242" s="138"/>
      <c r="E242" s="138"/>
      <c r="F242" s="138"/>
      <c r="G242" s="138"/>
      <c r="H242" s="138"/>
      <c r="I242" s="310"/>
      <c r="J242" s="310"/>
      <c r="K242" s="310"/>
      <c r="L242" s="84" t="s">
        <v>32</v>
      </c>
      <c r="M242" s="84"/>
      <c r="N242" s="84"/>
      <c r="O242" s="84"/>
      <c r="P242" s="84"/>
      <c r="Q242" s="84"/>
      <c r="R242" s="84"/>
      <c r="S242" s="84"/>
      <c r="T242" s="108"/>
      <c r="U242" s="108"/>
      <c r="V242" s="108"/>
    </row>
    <row r="243" spans="1:22" ht="81.75" customHeight="1" x14ac:dyDescent="0.25">
      <c r="A243" s="127" t="s">
        <v>228</v>
      </c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63" t="s">
        <v>228</v>
      </c>
      <c r="M243" s="99"/>
      <c r="N243" s="99"/>
      <c r="O243" s="99"/>
      <c r="P243" s="99"/>
      <c r="Q243" s="99"/>
      <c r="R243" s="99"/>
      <c r="S243" s="99"/>
      <c r="T243" s="99"/>
      <c r="U243" s="99"/>
      <c r="V243" s="99"/>
    </row>
    <row r="244" spans="1:22" x14ac:dyDescent="0.25">
      <c r="A244" s="126" t="s">
        <v>10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67" t="s">
        <v>10</v>
      </c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 spans="1:22" ht="34.5" customHeight="1" x14ac:dyDescent="0.25">
      <c r="A245" s="127" t="s">
        <v>229</v>
      </c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63" t="s">
        <v>229</v>
      </c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x14ac:dyDescent="0.25">
      <c r="A246" s="126" t="s">
        <v>11</v>
      </c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67" t="s">
        <v>11</v>
      </c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 spans="1:22" ht="37.5" customHeight="1" x14ac:dyDescent="0.25">
      <c r="A247" s="127" t="s">
        <v>230</v>
      </c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63" t="s">
        <v>230</v>
      </c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x14ac:dyDescent="0.25">
      <c r="A248" s="162"/>
      <c r="B248" s="162"/>
      <c r="C248" s="162"/>
      <c r="D248" s="162"/>
      <c r="E248" s="42"/>
      <c r="F248" s="42"/>
      <c r="G248" s="42"/>
      <c r="H248" s="42"/>
      <c r="I248" s="42"/>
      <c r="J248" s="42"/>
      <c r="K248" s="42"/>
      <c r="L248" s="64"/>
      <c r="M248" s="64"/>
      <c r="N248" s="64"/>
      <c r="O248" s="64"/>
      <c r="P248" s="7"/>
      <c r="Q248" s="7"/>
      <c r="R248" s="7"/>
      <c r="S248" s="7"/>
      <c r="T248" s="7"/>
      <c r="U248" s="7"/>
      <c r="V248" s="7"/>
    </row>
    <row r="249" spans="1:22" ht="21.75" customHeight="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x14ac:dyDescent="0.25">
      <c r="A250" s="131"/>
      <c r="B250" s="131"/>
      <c r="C250" s="131"/>
      <c r="D250" s="44"/>
      <c r="E250" s="131"/>
      <c r="F250" s="131"/>
      <c r="G250" s="131"/>
      <c r="H250" s="44"/>
      <c r="I250" s="131"/>
      <c r="J250" s="131"/>
      <c r="K250" s="131"/>
      <c r="L250" s="65"/>
      <c r="M250" s="65"/>
      <c r="N250" s="65"/>
      <c r="O250" s="8"/>
      <c r="P250" s="65"/>
      <c r="Q250" s="65"/>
      <c r="R250" s="65"/>
      <c r="S250" s="8"/>
      <c r="T250" s="65"/>
      <c r="U250" s="65"/>
      <c r="V250" s="65"/>
    </row>
    <row r="251" spans="1:22" x14ac:dyDescent="0.25">
      <c r="A251" s="162"/>
      <c r="B251" s="162"/>
      <c r="C251" s="162"/>
      <c r="D251" s="162"/>
      <c r="E251" s="42"/>
      <c r="F251" s="42"/>
      <c r="G251" s="42"/>
      <c r="H251" s="42"/>
      <c r="I251" s="42"/>
      <c r="J251" s="42"/>
      <c r="K251" s="42"/>
      <c r="L251" s="64"/>
      <c r="M251" s="64"/>
      <c r="N251" s="64"/>
      <c r="O251" s="64"/>
      <c r="P251" s="7"/>
      <c r="Q251" s="7"/>
      <c r="R251" s="7"/>
      <c r="S251" s="7"/>
      <c r="T251" s="7"/>
      <c r="U251" s="7"/>
      <c r="V251" s="7"/>
    </row>
    <row r="252" spans="1:22" x14ac:dyDescent="0.25">
      <c r="A252" s="126" t="s">
        <v>391</v>
      </c>
      <c r="B252" s="126"/>
      <c r="C252" s="126"/>
      <c r="D252" s="126"/>
      <c r="E252" s="126"/>
      <c r="F252" s="126"/>
      <c r="G252" s="39"/>
      <c r="H252" s="39"/>
      <c r="I252" s="41"/>
      <c r="J252" s="126" t="s">
        <v>38</v>
      </c>
      <c r="K252" s="126"/>
      <c r="L252" s="67" t="s">
        <v>391</v>
      </c>
      <c r="M252" s="67"/>
      <c r="N252" s="67"/>
      <c r="O252" s="67"/>
      <c r="P252" s="67"/>
      <c r="Q252" s="67"/>
      <c r="R252" s="4"/>
      <c r="S252" s="4"/>
      <c r="T252" s="2"/>
      <c r="U252" s="67" t="s">
        <v>38</v>
      </c>
      <c r="V252" s="67"/>
    </row>
    <row r="253" spans="1:22" ht="12.75" customHeight="1" x14ac:dyDescent="0.25">
      <c r="G253" s="45"/>
      <c r="H253" s="128"/>
      <c r="I253" s="128"/>
      <c r="J253" s="128" t="s">
        <v>0</v>
      </c>
      <c r="K253" s="128"/>
      <c r="L253" s="9"/>
      <c r="R253" s="1"/>
      <c r="S253" s="103"/>
      <c r="T253" s="103"/>
      <c r="U253" s="103" t="s">
        <v>0</v>
      </c>
      <c r="V253" s="103"/>
    </row>
    <row r="254" spans="1:22" ht="12.75" customHeight="1" x14ac:dyDescent="0.25">
      <c r="H254" s="128"/>
      <c r="I254" s="128"/>
      <c r="J254" s="128" t="s">
        <v>15</v>
      </c>
      <c r="K254" s="128"/>
      <c r="S254" s="103"/>
      <c r="T254" s="103"/>
      <c r="U254" s="103" t="s">
        <v>632</v>
      </c>
      <c r="V254" s="103"/>
    </row>
    <row r="255" spans="1:22" ht="17.25" customHeight="1" x14ac:dyDescent="0.25">
      <c r="G255" s="43"/>
      <c r="H255" s="129"/>
      <c r="I255" s="129"/>
      <c r="J255" s="129"/>
      <c r="K255" s="129"/>
      <c r="R255" s="3"/>
      <c r="S255" s="104" t="s">
        <v>633</v>
      </c>
      <c r="T255" s="104"/>
      <c r="U255" s="104"/>
      <c r="V255" s="104"/>
    </row>
    <row r="256" spans="1:22" ht="21.75" customHeight="1" x14ac:dyDescent="0.25">
      <c r="G256" s="43"/>
      <c r="H256" s="130" t="s">
        <v>1</v>
      </c>
      <c r="I256" s="130"/>
      <c r="J256" s="130"/>
      <c r="K256" s="130"/>
      <c r="R256" s="3"/>
      <c r="S256" s="94" t="s">
        <v>1</v>
      </c>
      <c r="T256" s="94"/>
      <c r="U256" s="94"/>
      <c r="V256" s="94"/>
    </row>
    <row r="257" spans="1:22" ht="19.5" customHeight="1" x14ac:dyDescent="0.25">
      <c r="G257" s="43"/>
      <c r="H257" s="130" t="s">
        <v>2</v>
      </c>
      <c r="I257" s="130"/>
      <c r="J257" s="130"/>
      <c r="K257" s="130"/>
      <c r="R257" s="3"/>
      <c r="S257" s="94" t="s">
        <v>2</v>
      </c>
      <c r="T257" s="94"/>
      <c r="U257" s="94"/>
      <c r="V257" s="94"/>
    </row>
    <row r="258" spans="1:22" ht="21" customHeight="1" x14ac:dyDescent="0.25">
      <c r="G258" s="43"/>
      <c r="H258" s="130" t="s">
        <v>3</v>
      </c>
      <c r="I258" s="130"/>
      <c r="J258" s="130"/>
      <c r="K258" s="130"/>
      <c r="R258" s="3"/>
      <c r="S258" s="94" t="s">
        <v>3</v>
      </c>
      <c r="T258" s="94"/>
      <c r="U258" s="94"/>
      <c r="V258" s="94"/>
    </row>
    <row r="259" spans="1:22" x14ac:dyDescent="0.25">
      <c r="H259" s="131" t="s">
        <v>4</v>
      </c>
      <c r="I259" s="131"/>
      <c r="J259" s="131"/>
      <c r="K259" s="131"/>
      <c r="S259" s="95" t="s">
        <v>36</v>
      </c>
      <c r="T259" s="95"/>
      <c r="U259" s="95"/>
      <c r="V259" s="95"/>
    </row>
    <row r="260" spans="1:22" ht="4.5" customHeight="1" x14ac:dyDescent="0.25"/>
    <row r="261" spans="1:22" x14ac:dyDescent="0.25">
      <c r="C261" s="149" t="s">
        <v>236</v>
      </c>
      <c r="D261" s="149"/>
      <c r="E261" s="149"/>
      <c r="F261" s="149"/>
      <c r="G261" s="149"/>
      <c r="H261" s="149"/>
      <c r="I261" s="149"/>
      <c r="N261" s="98" t="s">
        <v>551</v>
      </c>
      <c r="O261" s="98"/>
      <c r="P261" s="98"/>
      <c r="Q261" s="98"/>
      <c r="R261" s="98"/>
      <c r="S261" s="98"/>
      <c r="T261" s="98"/>
    </row>
    <row r="262" spans="1:22" ht="5.25" customHeight="1" x14ac:dyDescent="0.25"/>
    <row r="263" spans="1:22" x14ac:dyDescent="0.25">
      <c r="A263" s="148" t="s">
        <v>16</v>
      </c>
      <c r="B263" s="148"/>
      <c r="C263" s="148"/>
      <c r="D263" s="148"/>
      <c r="E263" s="149" t="s">
        <v>231</v>
      </c>
      <c r="F263" s="149"/>
      <c r="G263" s="149"/>
      <c r="H263" s="149"/>
      <c r="I263" s="149"/>
      <c r="J263" s="149"/>
      <c r="K263" s="149"/>
      <c r="L263" s="66" t="s">
        <v>16</v>
      </c>
      <c r="M263" s="66"/>
      <c r="N263" s="66"/>
      <c r="O263" s="66"/>
      <c r="P263" s="98" t="s">
        <v>628</v>
      </c>
      <c r="Q263" s="98"/>
      <c r="R263" s="98"/>
      <c r="S263" s="98"/>
      <c r="T263" s="98"/>
      <c r="U263" s="98"/>
      <c r="V263" s="98"/>
    </row>
    <row r="264" spans="1:22" ht="28.5" customHeight="1" x14ac:dyDescent="0.25">
      <c r="A264" s="150" t="s">
        <v>17</v>
      </c>
      <c r="B264" s="150"/>
      <c r="C264" s="150"/>
      <c r="D264" s="150"/>
      <c r="E264" s="151" t="s">
        <v>550</v>
      </c>
      <c r="F264" s="151"/>
      <c r="G264" s="151"/>
      <c r="H264" s="151"/>
      <c r="I264" s="151"/>
      <c r="J264" s="151"/>
      <c r="K264" s="151"/>
      <c r="L264" s="99" t="s">
        <v>17</v>
      </c>
      <c r="M264" s="99"/>
      <c r="N264" s="99"/>
      <c r="O264" s="99"/>
      <c r="P264" s="100" t="s">
        <v>550</v>
      </c>
      <c r="Q264" s="100"/>
      <c r="R264" s="100"/>
      <c r="S264" s="100"/>
      <c r="T264" s="100"/>
      <c r="U264" s="100"/>
      <c r="V264" s="100"/>
    </row>
    <row r="265" spans="1:22" x14ac:dyDescent="0.25">
      <c r="A265" s="148" t="s">
        <v>18</v>
      </c>
      <c r="B265" s="148"/>
      <c r="C265" s="148"/>
      <c r="D265" s="148"/>
      <c r="E265" s="126">
        <v>398</v>
      </c>
      <c r="F265" s="126"/>
      <c r="G265" s="126"/>
      <c r="H265" s="126"/>
      <c r="I265" s="126"/>
      <c r="J265" s="126"/>
      <c r="K265" s="126"/>
      <c r="L265" s="66" t="s">
        <v>18</v>
      </c>
      <c r="M265" s="66"/>
      <c r="N265" s="66"/>
      <c r="O265" s="66"/>
      <c r="P265" s="67">
        <v>398</v>
      </c>
      <c r="Q265" s="67"/>
      <c r="R265" s="67"/>
      <c r="S265" s="67"/>
      <c r="T265" s="67"/>
      <c r="U265" s="67"/>
      <c r="V265" s="67"/>
    </row>
    <row r="266" spans="1:22" x14ac:dyDescent="0.25">
      <c r="A266" s="148" t="s">
        <v>24</v>
      </c>
      <c r="B266" s="148"/>
      <c r="C266" s="148"/>
      <c r="D266" s="148"/>
      <c r="E266" s="126">
        <v>180</v>
      </c>
      <c r="F266" s="126"/>
      <c r="G266" s="126"/>
      <c r="H266" s="126"/>
      <c r="I266" s="126"/>
      <c r="J266" s="126"/>
      <c r="K266" s="126"/>
      <c r="L266" s="66" t="s">
        <v>24</v>
      </c>
      <c r="M266" s="66"/>
      <c r="N266" s="66"/>
      <c r="O266" s="66"/>
      <c r="P266" s="67">
        <v>200</v>
      </c>
      <c r="Q266" s="67"/>
      <c r="R266" s="67"/>
      <c r="S266" s="67"/>
      <c r="T266" s="67"/>
      <c r="U266" s="67"/>
      <c r="V266" s="67"/>
    </row>
    <row r="267" spans="1:22" x14ac:dyDescent="0.25">
      <c r="A267" s="176" t="s">
        <v>19</v>
      </c>
      <c r="B267" s="176"/>
      <c r="C267" s="176"/>
      <c r="D267" s="176"/>
      <c r="E267" s="176"/>
      <c r="F267" s="174" t="s">
        <v>20</v>
      </c>
      <c r="G267" s="174"/>
      <c r="H267" s="174"/>
      <c r="I267" s="174"/>
      <c r="J267" s="174"/>
      <c r="K267" s="174"/>
      <c r="L267" s="110" t="s">
        <v>19</v>
      </c>
      <c r="M267" s="110"/>
      <c r="N267" s="110"/>
      <c r="O267" s="110"/>
      <c r="P267" s="110"/>
      <c r="Q267" s="105" t="s">
        <v>20</v>
      </c>
      <c r="R267" s="105"/>
      <c r="S267" s="105"/>
      <c r="T267" s="105"/>
      <c r="U267" s="105"/>
      <c r="V267" s="105"/>
    </row>
    <row r="268" spans="1:22" x14ac:dyDescent="0.25">
      <c r="A268" s="176"/>
      <c r="B268" s="176"/>
      <c r="C268" s="176"/>
      <c r="D268" s="176"/>
      <c r="E268" s="176"/>
      <c r="F268" s="174" t="s">
        <v>21</v>
      </c>
      <c r="G268" s="174"/>
      <c r="H268" s="174"/>
      <c r="I268" s="174" t="s">
        <v>22</v>
      </c>
      <c r="J268" s="174"/>
      <c r="K268" s="174"/>
      <c r="L268" s="110"/>
      <c r="M268" s="110"/>
      <c r="N268" s="110"/>
      <c r="O268" s="110"/>
      <c r="P268" s="110"/>
      <c r="Q268" s="105" t="s">
        <v>21</v>
      </c>
      <c r="R268" s="105"/>
      <c r="S268" s="105"/>
      <c r="T268" s="105" t="s">
        <v>22</v>
      </c>
      <c r="U268" s="105"/>
      <c r="V268" s="105"/>
    </row>
    <row r="269" spans="1:22" x14ac:dyDescent="0.25">
      <c r="A269" s="313" t="s">
        <v>232</v>
      </c>
      <c r="B269" s="313"/>
      <c r="C269" s="313"/>
      <c r="D269" s="313"/>
      <c r="E269" s="313"/>
      <c r="F269" s="315">
        <v>40.799999999999997</v>
      </c>
      <c r="G269" s="316"/>
      <c r="H269" s="317"/>
      <c r="I269" s="315">
        <v>36</v>
      </c>
      <c r="J269" s="316"/>
      <c r="K269" s="317"/>
      <c r="L269" s="322" t="s">
        <v>232</v>
      </c>
      <c r="M269" s="322"/>
      <c r="N269" s="322"/>
      <c r="O269" s="322"/>
      <c r="P269" s="322"/>
      <c r="Q269" s="323">
        <f>F269*200/180</f>
        <v>45.333333333333329</v>
      </c>
      <c r="R269" s="324"/>
      <c r="S269" s="325"/>
      <c r="T269" s="323">
        <f>I269*200/180</f>
        <v>40</v>
      </c>
      <c r="U269" s="324"/>
      <c r="V269" s="325"/>
    </row>
    <row r="270" spans="1:22" x14ac:dyDescent="0.25">
      <c r="A270" s="313" t="s">
        <v>57</v>
      </c>
      <c r="B270" s="313"/>
      <c r="C270" s="313"/>
      <c r="D270" s="313"/>
      <c r="E270" s="313"/>
      <c r="F270" s="315">
        <v>154.80000000000001</v>
      </c>
      <c r="G270" s="316"/>
      <c r="H270" s="317"/>
      <c r="I270" s="315">
        <v>154.80000000000001</v>
      </c>
      <c r="J270" s="316"/>
      <c r="K270" s="317"/>
      <c r="L270" s="322" t="s">
        <v>57</v>
      </c>
      <c r="M270" s="322"/>
      <c r="N270" s="322"/>
      <c r="O270" s="322"/>
      <c r="P270" s="322"/>
      <c r="Q270" s="323">
        <f t="shared" ref="Q270:Q271" si="32">F270*200/180</f>
        <v>172.00000000000003</v>
      </c>
      <c r="R270" s="324"/>
      <c r="S270" s="325"/>
      <c r="T270" s="323">
        <f t="shared" ref="T270:T272" si="33">I270*200/180</f>
        <v>172.00000000000003</v>
      </c>
      <c r="U270" s="324"/>
      <c r="V270" s="325"/>
    </row>
    <row r="271" spans="1:22" x14ac:dyDescent="0.25">
      <c r="A271" s="313" t="s">
        <v>42</v>
      </c>
      <c r="B271" s="313"/>
      <c r="C271" s="313"/>
      <c r="D271" s="313"/>
      <c r="E271" s="313"/>
      <c r="F271" s="315">
        <v>13</v>
      </c>
      <c r="G271" s="316"/>
      <c r="H271" s="317"/>
      <c r="I271" s="315">
        <v>13</v>
      </c>
      <c r="J271" s="316"/>
      <c r="K271" s="317"/>
      <c r="L271" s="322" t="s">
        <v>42</v>
      </c>
      <c r="M271" s="322"/>
      <c r="N271" s="322"/>
      <c r="O271" s="322"/>
      <c r="P271" s="322"/>
      <c r="Q271" s="323">
        <f t="shared" si="32"/>
        <v>14.444444444444445</v>
      </c>
      <c r="R271" s="324"/>
      <c r="S271" s="325"/>
      <c r="T271" s="323">
        <f t="shared" si="33"/>
        <v>14.444444444444445</v>
      </c>
      <c r="U271" s="324"/>
      <c r="V271" s="325"/>
    </row>
    <row r="272" spans="1:22" x14ac:dyDescent="0.25">
      <c r="A272" s="313" t="s">
        <v>25</v>
      </c>
      <c r="B272" s="313"/>
      <c r="C272" s="313"/>
      <c r="D272" s="313"/>
      <c r="E272" s="313"/>
      <c r="F272" s="315"/>
      <c r="G272" s="316"/>
      <c r="H272" s="317"/>
      <c r="I272" s="315">
        <v>180</v>
      </c>
      <c r="J272" s="316"/>
      <c r="K272" s="317"/>
      <c r="L272" s="322" t="s">
        <v>25</v>
      </c>
      <c r="M272" s="322"/>
      <c r="N272" s="322"/>
      <c r="O272" s="322"/>
      <c r="P272" s="322"/>
      <c r="Q272" s="323"/>
      <c r="R272" s="324"/>
      <c r="S272" s="325"/>
      <c r="T272" s="323">
        <f t="shared" si="33"/>
        <v>200</v>
      </c>
      <c r="U272" s="324"/>
      <c r="V272" s="325"/>
    </row>
    <row r="273" spans="1:22" x14ac:dyDescent="0.25">
      <c r="A273" s="313"/>
      <c r="B273" s="313"/>
      <c r="C273" s="313"/>
      <c r="D273" s="313"/>
      <c r="E273" s="313"/>
      <c r="F273" s="315"/>
      <c r="G273" s="316"/>
      <c r="H273" s="317"/>
      <c r="I273" s="315"/>
      <c r="J273" s="316"/>
      <c r="K273" s="317"/>
      <c r="L273" s="322"/>
      <c r="M273" s="322"/>
      <c r="N273" s="322"/>
      <c r="O273" s="322"/>
      <c r="P273" s="322"/>
      <c r="Q273" s="323"/>
      <c r="R273" s="324"/>
      <c r="S273" s="325"/>
      <c r="T273" s="323"/>
      <c r="U273" s="324"/>
      <c r="V273" s="325"/>
    </row>
    <row r="274" spans="1:22" x14ac:dyDescent="0.25">
      <c r="A274" s="313"/>
      <c r="B274" s="313"/>
      <c r="C274" s="313"/>
      <c r="D274" s="313"/>
      <c r="E274" s="313"/>
      <c r="F274" s="315"/>
      <c r="G274" s="316"/>
      <c r="H274" s="317"/>
      <c r="I274" s="315"/>
      <c r="J274" s="316"/>
      <c r="K274" s="317"/>
      <c r="L274" s="322"/>
      <c r="M274" s="322"/>
      <c r="N274" s="322"/>
      <c r="O274" s="322"/>
      <c r="P274" s="322"/>
      <c r="Q274" s="323"/>
      <c r="R274" s="324"/>
      <c r="S274" s="325"/>
      <c r="T274" s="323"/>
      <c r="U274" s="324"/>
      <c r="V274" s="325"/>
    </row>
    <row r="275" spans="1:22" x14ac:dyDescent="0.25">
      <c r="A275" s="318"/>
      <c r="B275" s="319"/>
      <c r="C275" s="319"/>
      <c r="D275" s="319"/>
      <c r="E275" s="320"/>
      <c r="F275" s="314"/>
      <c r="G275" s="314"/>
      <c r="H275" s="314"/>
      <c r="I275" s="314"/>
      <c r="J275" s="314"/>
      <c r="K275" s="314"/>
      <c r="L275" s="328"/>
      <c r="M275" s="329"/>
      <c r="N275" s="329"/>
      <c r="O275" s="329"/>
      <c r="P275" s="330"/>
      <c r="Q275" s="327"/>
      <c r="R275" s="327"/>
      <c r="S275" s="327"/>
      <c r="T275" s="327"/>
      <c r="U275" s="327"/>
      <c r="V275" s="327"/>
    </row>
    <row r="276" spans="1:22" ht="15" hidden="1" customHeight="1" x14ac:dyDescent="0.25">
      <c r="A276" s="313"/>
      <c r="B276" s="313"/>
      <c r="C276" s="313"/>
      <c r="D276" s="313"/>
      <c r="E276" s="313"/>
      <c r="F276" s="314"/>
      <c r="G276" s="314"/>
      <c r="H276" s="314"/>
      <c r="I276" s="314"/>
      <c r="J276" s="314"/>
      <c r="K276" s="314"/>
      <c r="L276" s="322"/>
      <c r="M276" s="322"/>
      <c r="N276" s="322"/>
      <c r="O276" s="322"/>
      <c r="P276" s="322"/>
      <c r="Q276" s="327"/>
      <c r="R276" s="327"/>
      <c r="S276" s="327"/>
      <c r="T276" s="327"/>
      <c r="U276" s="327"/>
      <c r="V276" s="327"/>
    </row>
    <row r="277" spans="1:22" ht="15" hidden="1" customHeight="1" x14ac:dyDescent="0.25">
      <c r="A277" s="313"/>
      <c r="B277" s="313"/>
      <c r="C277" s="313"/>
      <c r="D277" s="313"/>
      <c r="E277" s="313"/>
      <c r="F277" s="314"/>
      <c r="G277" s="314"/>
      <c r="H277" s="314"/>
      <c r="I277" s="314"/>
      <c r="J277" s="314"/>
      <c r="K277" s="314"/>
      <c r="L277" s="322"/>
      <c r="M277" s="322"/>
      <c r="N277" s="322"/>
      <c r="O277" s="322"/>
      <c r="P277" s="322"/>
      <c r="Q277" s="327"/>
      <c r="R277" s="327"/>
      <c r="S277" s="327"/>
      <c r="T277" s="327"/>
      <c r="U277" s="327"/>
      <c r="V277" s="327"/>
    </row>
    <row r="278" spans="1:22" ht="15" hidden="1" customHeight="1" x14ac:dyDescent="0.25">
      <c r="A278" s="313"/>
      <c r="B278" s="313"/>
      <c r="C278" s="313"/>
      <c r="D278" s="313"/>
      <c r="E278" s="313"/>
      <c r="F278" s="314"/>
      <c r="G278" s="314"/>
      <c r="H278" s="314"/>
      <c r="I278" s="314"/>
      <c r="J278" s="314"/>
      <c r="K278" s="314"/>
      <c r="L278" s="322"/>
      <c r="M278" s="322"/>
      <c r="N278" s="322"/>
      <c r="O278" s="322"/>
      <c r="P278" s="322"/>
      <c r="Q278" s="327"/>
      <c r="R278" s="327"/>
      <c r="S278" s="327"/>
      <c r="T278" s="327"/>
      <c r="U278" s="327"/>
      <c r="V278" s="327"/>
    </row>
    <row r="279" spans="1:22" ht="15" hidden="1" customHeight="1" x14ac:dyDescent="0.25">
      <c r="A279" s="313"/>
      <c r="B279" s="313"/>
      <c r="C279" s="313"/>
      <c r="D279" s="313"/>
      <c r="E279" s="313"/>
      <c r="F279" s="314"/>
      <c r="G279" s="314"/>
      <c r="H279" s="314"/>
      <c r="I279" s="314"/>
      <c r="J279" s="314"/>
      <c r="K279" s="314"/>
      <c r="L279" s="322"/>
      <c r="M279" s="322"/>
      <c r="N279" s="322"/>
      <c r="O279" s="322"/>
      <c r="P279" s="322"/>
      <c r="Q279" s="327"/>
      <c r="R279" s="327"/>
      <c r="S279" s="327"/>
      <c r="T279" s="327"/>
      <c r="U279" s="327"/>
      <c r="V279" s="327"/>
    </row>
    <row r="280" spans="1:22" x14ac:dyDescent="0.25">
      <c r="A280" s="313"/>
      <c r="B280" s="313"/>
      <c r="C280" s="313"/>
      <c r="D280" s="313"/>
      <c r="E280" s="313"/>
      <c r="F280" s="314"/>
      <c r="G280" s="314"/>
      <c r="H280" s="314"/>
      <c r="I280" s="314"/>
      <c r="J280" s="314"/>
      <c r="K280" s="314"/>
      <c r="L280" s="322"/>
      <c r="M280" s="322"/>
      <c r="N280" s="322"/>
      <c r="O280" s="322"/>
      <c r="P280" s="322"/>
      <c r="Q280" s="327"/>
      <c r="R280" s="327"/>
      <c r="S280" s="327"/>
      <c r="T280" s="327"/>
      <c r="U280" s="327"/>
      <c r="V280" s="327"/>
    </row>
    <row r="281" spans="1:22" x14ac:dyDescent="0.25">
      <c r="A281" s="313"/>
      <c r="B281" s="313"/>
      <c r="C281" s="313"/>
      <c r="D281" s="313"/>
      <c r="E281" s="313"/>
      <c r="F281" s="314"/>
      <c r="G281" s="314"/>
      <c r="H281" s="314"/>
      <c r="I281" s="314"/>
      <c r="J281" s="314"/>
      <c r="K281" s="314"/>
      <c r="L281" s="322"/>
      <c r="M281" s="322"/>
      <c r="N281" s="322"/>
      <c r="O281" s="322"/>
      <c r="P281" s="322"/>
      <c r="Q281" s="327"/>
      <c r="R281" s="327"/>
      <c r="S281" s="327"/>
      <c r="T281" s="327"/>
      <c r="U281" s="327"/>
      <c r="V281" s="327"/>
    </row>
    <row r="282" spans="1:22" x14ac:dyDescent="0.25">
      <c r="A282" s="313"/>
      <c r="B282" s="313"/>
      <c r="C282" s="313"/>
      <c r="D282" s="313"/>
      <c r="E282" s="313"/>
      <c r="F282" s="314"/>
      <c r="G282" s="314"/>
      <c r="H282" s="314"/>
      <c r="I282" s="314"/>
      <c r="J282" s="314"/>
      <c r="K282" s="314"/>
      <c r="L282" s="322"/>
      <c r="M282" s="322"/>
      <c r="N282" s="322"/>
      <c r="O282" s="322"/>
      <c r="P282" s="322"/>
      <c r="Q282" s="327"/>
      <c r="R282" s="327"/>
      <c r="S282" s="327"/>
      <c r="T282" s="327"/>
      <c r="U282" s="327"/>
      <c r="V282" s="327"/>
    </row>
    <row r="283" spans="1:22" x14ac:dyDescent="0.25">
      <c r="A283" s="139" t="s">
        <v>31</v>
      </c>
      <c r="B283" s="139"/>
      <c r="C283" s="139"/>
      <c r="D283" s="139"/>
      <c r="E283" s="139"/>
      <c r="F283" s="139"/>
      <c r="G283" s="139"/>
      <c r="H283" s="139"/>
      <c r="I283" s="138"/>
      <c r="J283" s="138"/>
      <c r="K283" s="138"/>
      <c r="L283" s="68" t="s">
        <v>31</v>
      </c>
      <c r="M283" s="68"/>
      <c r="N283" s="68"/>
      <c r="O283" s="68"/>
      <c r="P283" s="68"/>
      <c r="Q283" s="68"/>
      <c r="R283" s="68"/>
      <c r="S283" s="68"/>
      <c r="T283" s="84"/>
      <c r="U283" s="84"/>
      <c r="V283" s="84"/>
    </row>
    <row r="284" spans="1:22" ht="15" customHeight="1" x14ac:dyDescent="0.25">
      <c r="A284" s="174" t="s">
        <v>26</v>
      </c>
      <c r="B284" s="174"/>
      <c r="C284" s="174"/>
      <c r="D284" s="174"/>
      <c r="E284" s="174"/>
      <c r="F284" s="174"/>
      <c r="G284" s="175" t="s">
        <v>30</v>
      </c>
      <c r="H284" s="175"/>
      <c r="I284" s="142" t="s">
        <v>9</v>
      </c>
      <c r="J284" s="143"/>
      <c r="K284" s="144"/>
      <c r="L284" s="105" t="s">
        <v>26</v>
      </c>
      <c r="M284" s="105"/>
      <c r="N284" s="105"/>
      <c r="O284" s="105"/>
      <c r="P284" s="105"/>
      <c r="Q284" s="105"/>
      <c r="R284" s="106" t="s">
        <v>30</v>
      </c>
      <c r="S284" s="106"/>
      <c r="T284" s="75" t="s">
        <v>9</v>
      </c>
      <c r="U284" s="76"/>
      <c r="V284" s="77"/>
    </row>
    <row r="285" spans="1:22" x14ac:dyDescent="0.25">
      <c r="A285" s="174" t="s">
        <v>27</v>
      </c>
      <c r="B285" s="174"/>
      <c r="C285" s="174" t="s">
        <v>28</v>
      </c>
      <c r="D285" s="174"/>
      <c r="E285" s="174" t="s">
        <v>29</v>
      </c>
      <c r="F285" s="174"/>
      <c r="G285" s="175"/>
      <c r="H285" s="175"/>
      <c r="I285" s="145"/>
      <c r="J285" s="146"/>
      <c r="K285" s="147"/>
      <c r="L285" s="105" t="s">
        <v>27</v>
      </c>
      <c r="M285" s="105"/>
      <c r="N285" s="105" t="s">
        <v>28</v>
      </c>
      <c r="O285" s="105"/>
      <c r="P285" s="105" t="s">
        <v>29</v>
      </c>
      <c r="Q285" s="105"/>
      <c r="R285" s="106"/>
      <c r="S285" s="106"/>
      <c r="T285" s="78"/>
      <c r="U285" s="79"/>
      <c r="V285" s="80"/>
    </row>
    <row r="286" spans="1:22" x14ac:dyDescent="0.25">
      <c r="A286" s="172">
        <v>0.432</v>
      </c>
      <c r="B286" s="172"/>
      <c r="C286" s="172">
        <v>0.252</v>
      </c>
      <c r="D286" s="172"/>
      <c r="E286" s="172">
        <v>12.6</v>
      </c>
      <c r="F286" s="172"/>
      <c r="G286" s="172">
        <v>54.6</v>
      </c>
      <c r="H286" s="172"/>
      <c r="I286" s="172">
        <v>2.2799999999999998</v>
      </c>
      <c r="J286" s="132"/>
      <c r="K286" s="38"/>
      <c r="L286" s="107">
        <f>A286*200/180</f>
        <v>0.48000000000000004</v>
      </c>
      <c r="M286" s="107"/>
      <c r="N286" s="107">
        <f t="shared" ref="N286" si="34">C286*200/180</f>
        <v>0.27999999999999997</v>
      </c>
      <c r="O286" s="107"/>
      <c r="P286" s="107">
        <f t="shared" ref="P286" si="35">E286*200/180</f>
        <v>14</v>
      </c>
      <c r="Q286" s="107"/>
      <c r="R286" s="107">
        <f t="shared" ref="R286" si="36">G286*200/180</f>
        <v>60.666666666666664</v>
      </c>
      <c r="S286" s="107"/>
      <c r="T286" s="107">
        <f t="shared" ref="T286" si="37">I286*200/180</f>
        <v>2.5333333333333332</v>
      </c>
      <c r="U286" s="81"/>
      <c r="V286" s="5"/>
    </row>
    <row r="287" spans="1:22" x14ac:dyDescent="0.25">
      <c r="A287" s="138" t="s">
        <v>32</v>
      </c>
      <c r="B287" s="138"/>
      <c r="C287" s="138"/>
      <c r="D287" s="138"/>
      <c r="E287" s="138"/>
      <c r="F287" s="138"/>
      <c r="G287" s="138"/>
      <c r="H287" s="138"/>
      <c r="I287" s="310"/>
      <c r="J287" s="310"/>
      <c r="K287" s="310"/>
      <c r="L287" s="84" t="s">
        <v>32</v>
      </c>
      <c r="M287" s="84"/>
      <c r="N287" s="84"/>
      <c r="O287" s="84"/>
      <c r="P287" s="84"/>
      <c r="Q287" s="84"/>
      <c r="R287" s="84"/>
      <c r="S287" s="84"/>
      <c r="T287" s="108"/>
      <c r="U287" s="108"/>
      <c r="V287" s="108"/>
    </row>
    <row r="288" spans="1:22" ht="63.75" customHeight="1" x14ac:dyDescent="0.25">
      <c r="A288" s="333" t="s">
        <v>233</v>
      </c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334" t="s">
        <v>233</v>
      </c>
      <c r="M288" s="99"/>
      <c r="N288" s="99"/>
      <c r="O288" s="99"/>
      <c r="P288" s="99"/>
      <c r="Q288" s="99"/>
      <c r="R288" s="99"/>
      <c r="S288" s="99"/>
      <c r="T288" s="99"/>
      <c r="U288" s="99"/>
      <c r="V288" s="99"/>
    </row>
    <row r="289" spans="1:22" x14ac:dyDescent="0.25">
      <c r="A289" s="126" t="s">
        <v>10</v>
      </c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67" t="s">
        <v>10</v>
      </c>
      <c r="M289" s="67"/>
      <c r="N289" s="67"/>
      <c r="O289" s="67"/>
      <c r="P289" s="67"/>
      <c r="Q289" s="67"/>
      <c r="R289" s="67"/>
      <c r="S289" s="67"/>
      <c r="T289" s="67"/>
      <c r="U289" s="67"/>
      <c r="V289" s="67"/>
    </row>
    <row r="290" spans="1:22" ht="45.75" customHeight="1" x14ac:dyDescent="0.25">
      <c r="A290" s="312" t="s">
        <v>234</v>
      </c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265" t="s">
        <v>234</v>
      </c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</row>
    <row r="291" spans="1:22" x14ac:dyDescent="0.25">
      <c r="A291" s="126" t="s">
        <v>11</v>
      </c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67" t="s">
        <v>11</v>
      </c>
      <c r="M291" s="67"/>
      <c r="N291" s="67"/>
      <c r="O291" s="67"/>
      <c r="P291" s="67"/>
      <c r="Q291" s="67"/>
      <c r="R291" s="67"/>
      <c r="S291" s="67"/>
      <c r="T291" s="67"/>
      <c r="U291" s="67"/>
      <c r="V291" s="67"/>
    </row>
    <row r="292" spans="1:22" ht="57.75" customHeight="1" x14ac:dyDescent="0.25">
      <c r="A292" s="312" t="s">
        <v>235</v>
      </c>
      <c r="B292" s="312"/>
      <c r="C292" s="312"/>
      <c r="D292" s="312"/>
      <c r="E292" s="312"/>
      <c r="F292" s="312"/>
      <c r="G292" s="312"/>
      <c r="H292" s="312"/>
      <c r="I292" s="312"/>
      <c r="J292" s="312"/>
      <c r="K292" s="312"/>
      <c r="L292" s="265" t="s">
        <v>235</v>
      </c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</row>
    <row r="293" spans="1:22" x14ac:dyDescent="0.25">
      <c r="A293" s="162"/>
      <c r="B293" s="162"/>
      <c r="C293" s="162"/>
      <c r="D293" s="162"/>
      <c r="E293" s="42"/>
      <c r="F293" s="42"/>
      <c r="G293" s="42"/>
      <c r="H293" s="42"/>
      <c r="I293" s="42"/>
      <c r="J293" s="42"/>
      <c r="K293" s="42"/>
      <c r="L293" s="64"/>
      <c r="M293" s="64"/>
      <c r="N293" s="64"/>
      <c r="O293" s="64"/>
      <c r="P293" s="7"/>
      <c r="Q293" s="7"/>
      <c r="R293" s="7"/>
      <c r="S293" s="7"/>
      <c r="T293" s="7"/>
      <c r="U293" s="7"/>
      <c r="V293" s="7"/>
    </row>
    <row r="294" spans="1:22" ht="22.5" customHeight="1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x14ac:dyDescent="0.25">
      <c r="A295" s="131"/>
      <c r="B295" s="131"/>
      <c r="C295" s="131"/>
      <c r="D295" s="44"/>
      <c r="E295" s="131"/>
      <c r="F295" s="131"/>
      <c r="G295" s="131"/>
      <c r="H295" s="44"/>
      <c r="I295" s="131"/>
      <c r="J295" s="131"/>
      <c r="K295" s="131"/>
      <c r="L295" s="65"/>
      <c r="M295" s="65"/>
      <c r="N295" s="65"/>
      <c r="O295" s="8"/>
      <c r="P295" s="65"/>
      <c r="Q295" s="65"/>
      <c r="R295" s="65"/>
      <c r="S295" s="8"/>
      <c r="T295" s="65"/>
      <c r="U295" s="65"/>
      <c r="V295" s="65"/>
    </row>
    <row r="296" spans="1:22" x14ac:dyDescent="0.25">
      <c r="A296" s="162"/>
      <c r="B296" s="162"/>
      <c r="C296" s="162"/>
      <c r="D296" s="162"/>
      <c r="E296" s="42"/>
      <c r="F296" s="42"/>
      <c r="G296" s="42"/>
      <c r="H296" s="42"/>
      <c r="I296" s="42"/>
      <c r="J296" s="42"/>
      <c r="K296" s="42"/>
      <c r="L296" s="64"/>
      <c r="M296" s="64"/>
      <c r="N296" s="64"/>
      <c r="O296" s="64"/>
      <c r="P296" s="7"/>
      <c r="Q296" s="7"/>
      <c r="R296" s="7"/>
      <c r="S296" s="7"/>
      <c r="T296" s="7"/>
      <c r="U296" s="7"/>
      <c r="V296" s="7"/>
    </row>
    <row r="297" spans="1:22" x14ac:dyDescent="0.25">
      <c r="A297" s="126" t="s">
        <v>391</v>
      </c>
      <c r="B297" s="126"/>
      <c r="C297" s="126"/>
      <c r="D297" s="126"/>
      <c r="E297" s="126"/>
      <c r="F297" s="126"/>
      <c r="G297" s="39"/>
      <c r="H297" s="39"/>
      <c r="I297" s="41"/>
      <c r="J297" s="126" t="s">
        <v>38</v>
      </c>
      <c r="K297" s="126"/>
      <c r="L297" s="67" t="s">
        <v>391</v>
      </c>
      <c r="M297" s="67"/>
      <c r="N297" s="67"/>
      <c r="O297" s="67"/>
      <c r="P297" s="67"/>
      <c r="Q297" s="67"/>
      <c r="R297" s="4"/>
      <c r="S297" s="4"/>
      <c r="T297" s="2"/>
      <c r="U297" s="67" t="s">
        <v>38</v>
      </c>
      <c r="V297" s="67"/>
    </row>
    <row r="298" spans="1:22" ht="12.75" customHeight="1" x14ac:dyDescent="0.25">
      <c r="G298" s="45"/>
      <c r="H298" s="128"/>
      <c r="I298" s="128"/>
      <c r="J298" s="128" t="s">
        <v>0</v>
      </c>
      <c r="K298" s="128"/>
      <c r="L298" s="9"/>
      <c r="R298" s="1"/>
      <c r="S298" s="103"/>
      <c r="T298" s="103"/>
      <c r="U298" s="103" t="s">
        <v>0</v>
      </c>
      <c r="V298" s="103"/>
    </row>
    <row r="299" spans="1:22" ht="12.75" customHeight="1" x14ac:dyDescent="0.25">
      <c r="H299" s="128"/>
      <c r="I299" s="128"/>
      <c r="J299" s="128" t="s">
        <v>15</v>
      </c>
      <c r="K299" s="128"/>
      <c r="S299" s="103"/>
      <c r="T299" s="103"/>
      <c r="U299" s="103" t="s">
        <v>632</v>
      </c>
      <c r="V299" s="103"/>
    </row>
    <row r="300" spans="1:22" ht="17.25" customHeight="1" x14ac:dyDescent="0.25">
      <c r="G300" s="43"/>
      <c r="H300" s="129"/>
      <c r="I300" s="129"/>
      <c r="J300" s="129"/>
      <c r="K300" s="129"/>
      <c r="R300" s="3"/>
      <c r="S300" s="104" t="s">
        <v>633</v>
      </c>
      <c r="T300" s="104"/>
      <c r="U300" s="104"/>
      <c r="V300" s="104"/>
    </row>
    <row r="301" spans="1:22" ht="21.75" customHeight="1" x14ac:dyDescent="0.25">
      <c r="G301" s="43"/>
      <c r="H301" s="130" t="s">
        <v>1</v>
      </c>
      <c r="I301" s="130"/>
      <c r="J301" s="130"/>
      <c r="K301" s="130"/>
      <c r="R301" s="3"/>
      <c r="S301" s="94" t="s">
        <v>1</v>
      </c>
      <c r="T301" s="94"/>
      <c r="U301" s="94"/>
      <c r="V301" s="94"/>
    </row>
    <row r="302" spans="1:22" ht="19.5" customHeight="1" x14ac:dyDescent="0.25">
      <c r="G302" s="43"/>
      <c r="H302" s="130" t="s">
        <v>2</v>
      </c>
      <c r="I302" s="130"/>
      <c r="J302" s="130"/>
      <c r="K302" s="130"/>
      <c r="R302" s="3"/>
      <c r="S302" s="94" t="s">
        <v>2</v>
      </c>
      <c r="T302" s="94"/>
      <c r="U302" s="94"/>
      <c r="V302" s="94"/>
    </row>
    <row r="303" spans="1:22" ht="21" customHeight="1" x14ac:dyDescent="0.25">
      <c r="G303" s="43"/>
      <c r="H303" s="130" t="s">
        <v>3</v>
      </c>
      <c r="I303" s="130"/>
      <c r="J303" s="130"/>
      <c r="K303" s="130"/>
      <c r="R303" s="3"/>
      <c r="S303" s="94" t="s">
        <v>3</v>
      </c>
      <c r="T303" s="94"/>
      <c r="U303" s="94"/>
      <c r="V303" s="94"/>
    </row>
    <row r="304" spans="1:22" x14ac:dyDescent="0.25">
      <c r="H304" s="131" t="s">
        <v>4</v>
      </c>
      <c r="I304" s="131"/>
      <c r="J304" s="131"/>
      <c r="K304" s="131"/>
      <c r="S304" s="95" t="s">
        <v>36</v>
      </c>
      <c r="T304" s="95"/>
      <c r="U304" s="95"/>
      <c r="V304" s="95"/>
    </row>
    <row r="305" spans="1:22" ht="4.5" customHeight="1" x14ac:dyDescent="0.25"/>
    <row r="306" spans="1:22" x14ac:dyDescent="0.25">
      <c r="C306" s="149" t="s">
        <v>244</v>
      </c>
      <c r="D306" s="149"/>
      <c r="E306" s="149"/>
      <c r="F306" s="149"/>
      <c r="G306" s="149"/>
      <c r="H306" s="149"/>
      <c r="I306" s="149"/>
      <c r="N306" s="98" t="s">
        <v>553</v>
      </c>
      <c r="O306" s="98"/>
      <c r="P306" s="98"/>
      <c r="Q306" s="98"/>
      <c r="R306" s="98"/>
      <c r="S306" s="98"/>
      <c r="T306" s="98"/>
    </row>
    <row r="307" spans="1:22" ht="5.25" customHeight="1" x14ac:dyDescent="0.25"/>
    <row r="308" spans="1:22" x14ac:dyDescent="0.25">
      <c r="A308" s="148" t="s">
        <v>16</v>
      </c>
      <c r="B308" s="148"/>
      <c r="C308" s="148"/>
      <c r="D308" s="148"/>
      <c r="E308" s="149" t="s">
        <v>237</v>
      </c>
      <c r="F308" s="149"/>
      <c r="G308" s="149"/>
      <c r="H308" s="149"/>
      <c r="I308" s="149"/>
      <c r="J308" s="149"/>
      <c r="K308" s="149"/>
      <c r="L308" s="66" t="s">
        <v>16</v>
      </c>
      <c r="M308" s="66"/>
      <c r="N308" s="66"/>
      <c r="O308" s="66"/>
      <c r="P308" s="98" t="s">
        <v>237</v>
      </c>
      <c r="Q308" s="98"/>
      <c r="R308" s="98"/>
      <c r="S308" s="98"/>
      <c r="T308" s="98"/>
      <c r="U308" s="98"/>
      <c r="V308" s="98"/>
    </row>
    <row r="309" spans="1:22" ht="28.5" customHeight="1" x14ac:dyDescent="0.25">
      <c r="A309" s="150" t="s">
        <v>17</v>
      </c>
      <c r="B309" s="150"/>
      <c r="C309" s="150"/>
      <c r="D309" s="150"/>
      <c r="E309" s="151" t="s">
        <v>552</v>
      </c>
      <c r="F309" s="151"/>
      <c r="G309" s="151"/>
      <c r="H309" s="151"/>
      <c r="I309" s="151"/>
      <c r="J309" s="151"/>
      <c r="K309" s="151"/>
      <c r="L309" s="99" t="s">
        <v>17</v>
      </c>
      <c r="M309" s="99"/>
      <c r="N309" s="99"/>
      <c r="O309" s="99"/>
      <c r="P309" s="100" t="s">
        <v>552</v>
      </c>
      <c r="Q309" s="100"/>
      <c r="R309" s="100"/>
      <c r="S309" s="100"/>
      <c r="T309" s="100"/>
      <c r="U309" s="100"/>
      <c r="V309" s="100"/>
    </row>
    <row r="310" spans="1:22" x14ac:dyDescent="0.25">
      <c r="A310" s="148" t="s">
        <v>18</v>
      </c>
      <c r="B310" s="148"/>
      <c r="C310" s="148"/>
      <c r="D310" s="148"/>
      <c r="E310" s="126">
        <v>399</v>
      </c>
      <c r="F310" s="126"/>
      <c r="G310" s="126"/>
      <c r="H310" s="126"/>
      <c r="I310" s="126"/>
      <c r="J310" s="126"/>
      <c r="K310" s="126"/>
      <c r="L310" s="66" t="s">
        <v>18</v>
      </c>
      <c r="M310" s="66"/>
      <c r="N310" s="66"/>
      <c r="O310" s="66"/>
      <c r="P310" s="67">
        <v>399</v>
      </c>
      <c r="Q310" s="67"/>
      <c r="R310" s="67"/>
      <c r="S310" s="67"/>
      <c r="T310" s="67"/>
      <c r="U310" s="67"/>
      <c r="V310" s="67"/>
    </row>
    <row r="311" spans="1:22" x14ac:dyDescent="0.25">
      <c r="A311" s="148" t="s">
        <v>24</v>
      </c>
      <c r="B311" s="148"/>
      <c r="C311" s="148"/>
      <c r="D311" s="148"/>
      <c r="E311" s="126">
        <v>180</v>
      </c>
      <c r="F311" s="126"/>
      <c r="G311" s="126"/>
      <c r="H311" s="126"/>
      <c r="I311" s="126"/>
      <c r="J311" s="126"/>
      <c r="K311" s="126"/>
      <c r="L311" s="66" t="s">
        <v>24</v>
      </c>
      <c r="M311" s="66"/>
      <c r="N311" s="66"/>
      <c r="O311" s="66"/>
      <c r="P311" s="67">
        <v>200</v>
      </c>
      <c r="Q311" s="67"/>
      <c r="R311" s="67"/>
      <c r="S311" s="67"/>
      <c r="T311" s="67"/>
      <c r="U311" s="67"/>
      <c r="V311" s="67"/>
    </row>
    <row r="312" spans="1:22" x14ac:dyDescent="0.25">
      <c r="A312" s="176" t="s">
        <v>19</v>
      </c>
      <c r="B312" s="176"/>
      <c r="C312" s="176"/>
      <c r="D312" s="176"/>
      <c r="E312" s="176"/>
      <c r="F312" s="174" t="s">
        <v>20</v>
      </c>
      <c r="G312" s="174"/>
      <c r="H312" s="174"/>
      <c r="I312" s="174"/>
      <c r="J312" s="174"/>
      <c r="K312" s="174"/>
      <c r="L312" s="110" t="s">
        <v>19</v>
      </c>
      <c r="M312" s="110"/>
      <c r="N312" s="110"/>
      <c r="O312" s="110"/>
      <c r="P312" s="110"/>
      <c r="Q312" s="105" t="s">
        <v>20</v>
      </c>
      <c r="R312" s="105"/>
      <c r="S312" s="105"/>
      <c r="T312" s="105"/>
      <c r="U312" s="105"/>
      <c r="V312" s="105"/>
    </row>
    <row r="313" spans="1:22" x14ac:dyDescent="0.25">
      <c r="A313" s="176"/>
      <c r="B313" s="176"/>
      <c r="C313" s="176"/>
      <c r="D313" s="176"/>
      <c r="E313" s="176"/>
      <c r="F313" s="174" t="s">
        <v>21</v>
      </c>
      <c r="G313" s="174"/>
      <c r="H313" s="174"/>
      <c r="I313" s="174" t="s">
        <v>22</v>
      </c>
      <c r="J313" s="174"/>
      <c r="K313" s="174"/>
      <c r="L313" s="110"/>
      <c r="M313" s="110"/>
      <c r="N313" s="110"/>
      <c r="O313" s="110"/>
      <c r="P313" s="110"/>
      <c r="Q313" s="105" t="s">
        <v>21</v>
      </c>
      <c r="R313" s="105"/>
      <c r="S313" s="105"/>
      <c r="T313" s="105" t="s">
        <v>22</v>
      </c>
      <c r="U313" s="105"/>
      <c r="V313" s="105"/>
    </row>
    <row r="314" spans="1:22" x14ac:dyDescent="0.25">
      <c r="A314" s="313" t="s">
        <v>238</v>
      </c>
      <c r="B314" s="313"/>
      <c r="C314" s="313"/>
      <c r="D314" s="313"/>
      <c r="E314" s="313"/>
      <c r="F314" s="315">
        <v>22.320000000000004</v>
      </c>
      <c r="G314" s="316"/>
      <c r="H314" s="317"/>
      <c r="I314" s="315">
        <v>27.36</v>
      </c>
      <c r="J314" s="316"/>
      <c r="K314" s="317"/>
      <c r="L314" s="322" t="s">
        <v>238</v>
      </c>
      <c r="M314" s="322"/>
      <c r="N314" s="322"/>
      <c r="O314" s="322"/>
      <c r="P314" s="322"/>
      <c r="Q314" s="323">
        <f>F314*200/180</f>
        <v>24.800000000000004</v>
      </c>
      <c r="R314" s="324"/>
      <c r="S314" s="325"/>
      <c r="T314" s="323">
        <f>I314*200/180</f>
        <v>30.4</v>
      </c>
      <c r="U314" s="324"/>
      <c r="V314" s="325"/>
    </row>
    <row r="315" spans="1:22" x14ac:dyDescent="0.25">
      <c r="A315" s="313" t="s">
        <v>42</v>
      </c>
      <c r="B315" s="313"/>
      <c r="C315" s="313"/>
      <c r="D315" s="313"/>
      <c r="E315" s="313"/>
      <c r="F315" s="315">
        <v>13</v>
      </c>
      <c r="G315" s="316"/>
      <c r="H315" s="317"/>
      <c r="I315" s="315">
        <v>13</v>
      </c>
      <c r="J315" s="316"/>
      <c r="K315" s="317"/>
      <c r="L315" s="322" t="s">
        <v>42</v>
      </c>
      <c r="M315" s="322"/>
      <c r="N315" s="322"/>
      <c r="O315" s="322"/>
      <c r="P315" s="322"/>
      <c r="Q315" s="323">
        <f t="shared" ref="Q315:Q316" si="38">F315*200/180</f>
        <v>14.444444444444445</v>
      </c>
      <c r="R315" s="324"/>
      <c r="S315" s="325"/>
      <c r="T315" s="323">
        <f t="shared" ref="T315:T317" si="39">I315*200/180</f>
        <v>14.444444444444445</v>
      </c>
      <c r="U315" s="324"/>
      <c r="V315" s="325"/>
    </row>
    <row r="316" spans="1:22" x14ac:dyDescent="0.25">
      <c r="A316" s="313" t="s">
        <v>57</v>
      </c>
      <c r="B316" s="313"/>
      <c r="C316" s="313"/>
      <c r="D316" s="313"/>
      <c r="E316" s="313"/>
      <c r="F316" s="315">
        <v>171</v>
      </c>
      <c r="G316" s="316"/>
      <c r="H316" s="317"/>
      <c r="I316" s="315">
        <v>171</v>
      </c>
      <c r="J316" s="316"/>
      <c r="K316" s="317"/>
      <c r="L316" s="322" t="s">
        <v>57</v>
      </c>
      <c r="M316" s="322"/>
      <c r="N316" s="322"/>
      <c r="O316" s="322"/>
      <c r="P316" s="322"/>
      <c r="Q316" s="323">
        <f t="shared" si="38"/>
        <v>190</v>
      </c>
      <c r="R316" s="324"/>
      <c r="S316" s="325"/>
      <c r="T316" s="323">
        <f t="shared" si="39"/>
        <v>190</v>
      </c>
      <c r="U316" s="324"/>
      <c r="V316" s="325"/>
    </row>
    <row r="317" spans="1:22" x14ac:dyDescent="0.25">
      <c r="A317" s="313" t="s">
        <v>25</v>
      </c>
      <c r="B317" s="313"/>
      <c r="C317" s="313"/>
      <c r="D317" s="313"/>
      <c r="E317" s="313"/>
      <c r="F317" s="315"/>
      <c r="G317" s="316"/>
      <c r="H317" s="317"/>
      <c r="I317" s="315">
        <v>180</v>
      </c>
      <c r="J317" s="316"/>
      <c r="K317" s="317"/>
      <c r="L317" s="322" t="s">
        <v>25</v>
      </c>
      <c r="M317" s="322"/>
      <c r="N317" s="322"/>
      <c r="O317" s="322"/>
      <c r="P317" s="322"/>
      <c r="Q317" s="323"/>
      <c r="R317" s="324"/>
      <c r="S317" s="325"/>
      <c r="T317" s="323">
        <f t="shared" si="39"/>
        <v>200</v>
      </c>
      <c r="U317" s="324"/>
      <c r="V317" s="325"/>
    </row>
    <row r="318" spans="1:22" x14ac:dyDescent="0.25">
      <c r="A318" s="313"/>
      <c r="B318" s="313"/>
      <c r="C318" s="313"/>
      <c r="D318" s="313"/>
      <c r="E318" s="313"/>
      <c r="F318" s="315"/>
      <c r="G318" s="316"/>
      <c r="H318" s="317"/>
      <c r="I318" s="315"/>
      <c r="J318" s="316"/>
      <c r="K318" s="317"/>
      <c r="L318" s="322"/>
      <c r="M318" s="322"/>
      <c r="N318" s="322"/>
      <c r="O318" s="322"/>
      <c r="P318" s="322"/>
      <c r="Q318" s="323"/>
      <c r="R318" s="324"/>
      <c r="S318" s="325"/>
      <c r="T318" s="323"/>
      <c r="U318" s="324"/>
      <c r="V318" s="325"/>
    </row>
    <row r="319" spans="1:22" x14ac:dyDescent="0.25">
      <c r="A319" s="313"/>
      <c r="B319" s="313"/>
      <c r="C319" s="313"/>
      <c r="D319" s="313"/>
      <c r="E319" s="313"/>
      <c r="F319" s="315"/>
      <c r="G319" s="316"/>
      <c r="H319" s="317"/>
      <c r="I319" s="315"/>
      <c r="J319" s="316"/>
      <c r="K319" s="317"/>
      <c r="L319" s="322"/>
      <c r="M319" s="322"/>
      <c r="N319" s="322"/>
      <c r="O319" s="322"/>
      <c r="P319" s="322"/>
      <c r="Q319" s="323"/>
      <c r="R319" s="324"/>
      <c r="S319" s="325"/>
      <c r="T319" s="323"/>
      <c r="U319" s="324"/>
      <c r="V319" s="325"/>
    </row>
    <row r="320" spans="1:22" x14ac:dyDescent="0.25">
      <c r="A320" s="318"/>
      <c r="B320" s="319"/>
      <c r="C320" s="319"/>
      <c r="D320" s="319"/>
      <c r="E320" s="320"/>
      <c r="F320" s="314"/>
      <c r="G320" s="314"/>
      <c r="H320" s="314"/>
      <c r="I320" s="314"/>
      <c r="J320" s="314"/>
      <c r="K320" s="314"/>
      <c r="L320" s="328"/>
      <c r="M320" s="329"/>
      <c r="N320" s="329"/>
      <c r="O320" s="329"/>
      <c r="P320" s="330"/>
      <c r="Q320" s="327"/>
      <c r="R320" s="327"/>
      <c r="S320" s="327"/>
      <c r="T320" s="327"/>
      <c r="U320" s="327"/>
      <c r="V320" s="327"/>
    </row>
    <row r="321" spans="1:22" ht="15" hidden="1" customHeight="1" x14ac:dyDescent="0.25">
      <c r="A321" s="313"/>
      <c r="B321" s="313"/>
      <c r="C321" s="313"/>
      <c r="D321" s="313"/>
      <c r="E321" s="313"/>
      <c r="F321" s="314"/>
      <c r="G321" s="314"/>
      <c r="H321" s="314"/>
      <c r="I321" s="314"/>
      <c r="J321" s="314"/>
      <c r="K321" s="314"/>
      <c r="L321" s="322"/>
      <c r="M321" s="322"/>
      <c r="N321" s="322"/>
      <c r="O321" s="322"/>
      <c r="P321" s="322"/>
      <c r="Q321" s="327"/>
      <c r="R321" s="327"/>
      <c r="S321" s="327"/>
      <c r="T321" s="327"/>
      <c r="U321" s="327"/>
      <c r="V321" s="327"/>
    </row>
    <row r="322" spans="1:22" ht="15" hidden="1" customHeight="1" x14ac:dyDescent="0.25">
      <c r="A322" s="313"/>
      <c r="B322" s="313"/>
      <c r="C322" s="313"/>
      <c r="D322" s="313"/>
      <c r="E322" s="313"/>
      <c r="F322" s="314"/>
      <c r="G322" s="314"/>
      <c r="H322" s="314"/>
      <c r="I322" s="314"/>
      <c r="J322" s="314"/>
      <c r="K322" s="314"/>
      <c r="L322" s="322"/>
      <c r="M322" s="322"/>
      <c r="N322" s="322"/>
      <c r="O322" s="322"/>
      <c r="P322" s="322"/>
      <c r="Q322" s="327"/>
      <c r="R322" s="327"/>
      <c r="S322" s="327"/>
      <c r="T322" s="327"/>
      <c r="U322" s="327"/>
      <c r="V322" s="327"/>
    </row>
    <row r="323" spans="1:22" ht="15" hidden="1" customHeight="1" x14ac:dyDescent="0.25">
      <c r="A323" s="313"/>
      <c r="B323" s="313"/>
      <c r="C323" s="313"/>
      <c r="D323" s="313"/>
      <c r="E323" s="313"/>
      <c r="F323" s="314"/>
      <c r="G323" s="314"/>
      <c r="H323" s="314"/>
      <c r="I323" s="314"/>
      <c r="J323" s="314"/>
      <c r="K323" s="314"/>
      <c r="L323" s="322"/>
      <c r="M323" s="322"/>
      <c r="N323" s="322"/>
      <c r="O323" s="322"/>
      <c r="P323" s="322"/>
      <c r="Q323" s="327"/>
      <c r="R323" s="327"/>
      <c r="S323" s="327"/>
      <c r="T323" s="327"/>
      <c r="U323" s="327"/>
      <c r="V323" s="327"/>
    </row>
    <row r="324" spans="1:22" ht="15" hidden="1" customHeight="1" x14ac:dyDescent="0.25">
      <c r="A324" s="313"/>
      <c r="B324" s="313"/>
      <c r="C324" s="313"/>
      <c r="D324" s="313"/>
      <c r="E324" s="313"/>
      <c r="F324" s="314"/>
      <c r="G324" s="314"/>
      <c r="H324" s="314"/>
      <c r="I324" s="314"/>
      <c r="J324" s="314"/>
      <c r="K324" s="314"/>
      <c r="L324" s="322"/>
      <c r="M324" s="322"/>
      <c r="N324" s="322"/>
      <c r="O324" s="322"/>
      <c r="P324" s="322"/>
      <c r="Q324" s="327"/>
      <c r="R324" s="327"/>
      <c r="S324" s="327"/>
      <c r="T324" s="327"/>
      <c r="U324" s="327"/>
      <c r="V324" s="327"/>
    </row>
    <row r="325" spans="1:22" x14ac:dyDescent="0.25">
      <c r="A325" s="313"/>
      <c r="B325" s="313"/>
      <c r="C325" s="313"/>
      <c r="D325" s="313"/>
      <c r="E325" s="313"/>
      <c r="F325" s="314"/>
      <c r="G325" s="314"/>
      <c r="H325" s="314"/>
      <c r="I325" s="314"/>
      <c r="J325" s="314"/>
      <c r="K325" s="314"/>
      <c r="L325" s="322"/>
      <c r="M325" s="322"/>
      <c r="N325" s="322"/>
      <c r="O325" s="322"/>
      <c r="P325" s="322"/>
      <c r="Q325" s="327"/>
      <c r="R325" s="327"/>
      <c r="S325" s="327"/>
      <c r="T325" s="327"/>
      <c r="U325" s="327"/>
      <c r="V325" s="327"/>
    </row>
    <row r="326" spans="1:22" x14ac:dyDescent="0.25">
      <c r="A326" s="313"/>
      <c r="B326" s="313"/>
      <c r="C326" s="313"/>
      <c r="D326" s="313"/>
      <c r="E326" s="313"/>
      <c r="F326" s="314"/>
      <c r="G326" s="314"/>
      <c r="H326" s="314"/>
      <c r="I326" s="314"/>
      <c r="J326" s="314"/>
      <c r="K326" s="314"/>
      <c r="L326" s="322"/>
      <c r="M326" s="322"/>
      <c r="N326" s="322"/>
      <c r="O326" s="322"/>
      <c r="P326" s="322"/>
      <c r="Q326" s="327"/>
      <c r="R326" s="327"/>
      <c r="S326" s="327"/>
      <c r="T326" s="327"/>
      <c r="U326" s="327"/>
      <c r="V326" s="327"/>
    </row>
    <row r="327" spans="1:22" x14ac:dyDescent="0.25">
      <c r="A327" s="313"/>
      <c r="B327" s="313"/>
      <c r="C327" s="313"/>
      <c r="D327" s="313"/>
      <c r="E327" s="313"/>
      <c r="F327" s="314"/>
      <c r="G327" s="314"/>
      <c r="H327" s="314"/>
      <c r="I327" s="314"/>
      <c r="J327" s="314"/>
      <c r="K327" s="314"/>
      <c r="L327" s="322"/>
      <c r="M327" s="322"/>
      <c r="N327" s="322"/>
      <c r="O327" s="322"/>
      <c r="P327" s="322"/>
      <c r="Q327" s="327"/>
      <c r="R327" s="327"/>
      <c r="S327" s="327"/>
      <c r="T327" s="327"/>
      <c r="U327" s="327"/>
      <c r="V327" s="327"/>
    </row>
    <row r="328" spans="1:22" x14ac:dyDescent="0.25">
      <c r="A328" s="139" t="s">
        <v>31</v>
      </c>
      <c r="B328" s="139"/>
      <c r="C328" s="139"/>
      <c r="D328" s="139"/>
      <c r="E328" s="139"/>
      <c r="F328" s="139"/>
      <c r="G328" s="139"/>
      <c r="H328" s="139"/>
      <c r="I328" s="138"/>
      <c r="J328" s="138"/>
      <c r="K328" s="138"/>
      <c r="L328" s="68" t="s">
        <v>31</v>
      </c>
      <c r="M328" s="68"/>
      <c r="N328" s="68"/>
      <c r="O328" s="68"/>
      <c r="P328" s="68"/>
      <c r="Q328" s="68"/>
      <c r="R328" s="68"/>
      <c r="S328" s="68"/>
      <c r="T328" s="84"/>
      <c r="U328" s="84"/>
      <c r="V328" s="84"/>
    </row>
    <row r="329" spans="1:22" ht="15" customHeight="1" x14ac:dyDescent="0.25">
      <c r="A329" s="174" t="s">
        <v>26</v>
      </c>
      <c r="B329" s="174"/>
      <c r="C329" s="174"/>
      <c r="D329" s="174"/>
      <c r="E329" s="174"/>
      <c r="F329" s="174"/>
      <c r="G329" s="175" t="s">
        <v>30</v>
      </c>
      <c r="H329" s="175"/>
      <c r="I329" s="142" t="s">
        <v>9</v>
      </c>
      <c r="J329" s="143"/>
      <c r="K329" s="144"/>
      <c r="L329" s="105" t="s">
        <v>26</v>
      </c>
      <c r="M329" s="105"/>
      <c r="N329" s="105"/>
      <c r="O329" s="105"/>
      <c r="P329" s="105"/>
      <c r="Q329" s="105"/>
      <c r="R329" s="106" t="s">
        <v>30</v>
      </c>
      <c r="S329" s="106"/>
      <c r="T329" s="75" t="s">
        <v>9</v>
      </c>
      <c r="U329" s="76"/>
      <c r="V329" s="77"/>
    </row>
    <row r="330" spans="1:22" x14ac:dyDescent="0.25">
      <c r="A330" s="174" t="s">
        <v>27</v>
      </c>
      <c r="B330" s="174"/>
      <c r="C330" s="174" t="s">
        <v>28</v>
      </c>
      <c r="D330" s="174"/>
      <c r="E330" s="174" t="s">
        <v>29</v>
      </c>
      <c r="F330" s="174"/>
      <c r="G330" s="175"/>
      <c r="H330" s="175"/>
      <c r="I330" s="145"/>
      <c r="J330" s="146"/>
      <c r="K330" s="147"/>
      <c r="L330" s="105" t="s">
        <v>27</v>
      </c>
      <c r="M330" s="105"/>
      <c r="N330" s="105" t="s">
        <v>28</v>
      </c>
      <c r="O330" s="105"/>
      <c r="P330" s="105" t="s">
        <v>29</v>
      </c>
      <c r="Q330" s="105"/>
      <c r="R330" s="106"/>
      <c r="S330" s="106"/>
      <c r="T330" s="78"/>
      <c r="U330" s="79"/>
      <c r="V330" s="80"/>
    </row>
    <row r="331" spans="1:22" x14ac:dyDescent="0.25">
      <c r="A331" s="172">
        <v>0.432</v>
      </c>
      <c r="B331" s="172"/>
      <c r="C331" s="172">
        <v>0</v>
      </c>
      <c r="D331" s="172"/>
      <c r="E331" s="172">
        <v>24.6</v>
      </c>
      <c r="F331" s="172"/>
      <c r="G331" s="172">
        <v>100.56</v>
      </c>
      <c r="H331" s="172"/>
      <c r="I331" s="251">
        <v>0.13200000000000001</v>
      </c>
      <c r="J331" s="152"/>
      <c r="K331" s="38"/>
      <c r="L331" s="107">
        <f>A331*200/180</f>
        <v>0.48000000000000004</v>
      </c>
      <c r="M331" s="107"/>
      <c r="N331" s="107">
        <f t="shared" ref="N331" si="40">C331*200/180</f>
        <v>0</v>
      </c>
      <c r="O331" s="107"/>
      <c r="P331" s="107">
        <f t="shared" ref="P331" si="41">E331*200/180</f>
        <v>27.333333333333332</v>
      </c>
      <c r="Q331" s="107"/>
      <c r="R331" s="107">
        <f t="shared" ref="R331" si="42">G331*200/180</f>
        <v>111.73333333333333</v>
      </c>
      <c r="S331" s="107"/>
      <c r="T331" s="107">
        <f t="shared" ref="T331" si="43">I331*200/180</f>
        <v>0.14666666666666667</v>
      </c>
      <c r="U331" s="81"/>
      <c r="V331" s="5"/>
    </row>
    <row r="332" spans="1:22" x14ac:dyDescent="0.25">
      <c r="A332" s="138" t="s">
        <v>32</v>
      </c>
      <c r="B332" s="138"/>
      <c r="C332" s="138"/>
      <c r="D332" s="138"/>
      <c r="E332" s="138"/>
      <c r="F332" s="138"/>
      <c r="G332" s="138"/>
      <c r="H332" s="138"/>
      <c r="I332" s="310"/>
      <c r="J332" s="310"/>
      <c r="K332" s="310"/>
      <c r="L332" s="84" t="s">
        <v>32</v>
      </c>
      <c r="M332" s="84"/>
      <c r="N332" s="84"/>
      <c r="O332" s="84"/>
      <c r="P332" s="84"/>
      <c r="Q332" s="84"/>
      <c r="R332" s="84"/>
      <c r="S332" s="84"/>
      <c r="T332" s="108"/>
      <c r="U332" s="108"/>
      <c r="V332" s="108"/>
    </row>
    <row r="333" spans="1:22" ht="71.25" customHeight="1" x14ac:dyDescent="0.25">
      <c r="A333" s="341" t="s">
        <v>350</v>
      </c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342" t="s">
        <v>350</v>
      </c>
      <c r="M333" s="99"/>
      <c r="N333" s="99"/>
      <c r="O333" s="99"/>
      <c r="P333" s="99"/>
      <c r="Q333" s="99"/>
      <c r="R333" s="99"/>
      <c r="S333" s="99"/>
      <c r="T333" s="99"/>
      <c r="U333" s="99"/>
      <c r="V333" s="99"/>
    </row>
    <row r="334" spans="1:22" x14ac:dyDescent="0.25">
      <c r="A334" s="126" t="s">
        <v>10</v>
      </c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67" t="s">
        <v>10</v>
      </c>
      <c r="M334" s="67"/>
      <c r="N334" s="67"/>
      <c r="O334" s="67"/>
      <c r="P334" s="67"/>
      <c r="Q334" s="67"/>
      <c r="R334" s="67"/>
      <c r="S334" s="67"/>
      <c r="T334" s="67"/>
      <c r="U334" s="67"/>
      <c r="V334" s="67"/>
    </row>
    <row r="335" spans="1:22" ht="33.75" customHeight="1" x14ac:dyDescent="0.25">
      <c r="A335" s="312" t="s">
        <v>239</v>
      </c>
      <c r="B335" s="312"/>
      <c r="C335" s="312"/>
      <c r="D335" s="312"/>
      <c r="E335" s="312"/>
      <c r="F335" s="312"/>
      <c r="G335" s="312"/>
      <c r="H335" s="312"/>
      <c r="I335" s="312"/>
      <c r="J335" s="312"/>
      <c r="K335" s="312"/>
      <c r="L335" s="265" t="s">
        <v>239</v>
      </c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</row>
    <row r="336" spans="1:22" x14ac:dyDescent="0.25">
      <c r="A336" s="126" t="s">
        <v>11</v>
      </c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67" t="s">
        <v>11</v>
      </c>
      <c r="M336" s="67"/>
      <c r="N336" s="67"/>
      <c r="O336" s="67"/>
      <c r="P336" s="67"/>
      <c r="Q336" s="67"/>
      <c r="R336" s="67"/>
      <c r="S336" s="67"/>
      <c r="T336" s="67"/>
      <c r="U336" s="67"/>
      <c r="V336" s="67"/>
    </row>
    <row r="337" spans="1:22" ht="69" customHeight="1" x14ac:dyDescent="0.25">
      <c r="A337" s="312" t="s">
        <v>240</v>
      </c>
      <c r="B337" s="312"/>
      <c r="C337" s="312"/>
      <c r="D337" s="312"/>
      <c r="E337" s="312"/>
      <c r="F337" s="312"/>
      <c r="G337" s="312"/>
      <c r="H337" s="312"/>
      <c r="I337" s="312"/>
      <c r="J337" s="312"/>
      <c r="K337" s="312"/>
      <c r="L337" s="265" t="s">
        <v>240</v>
      </c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</row>
    <row r="338" spans="1:22" x14ac:dyDescent="0.25">
      <c r="A338" s="162"/>
      <c r="B338" s="162"/>
      <c r="C338" s="162"/>
      <c r="D338" s="162"/>
      <c r="E338" s="42"/>
      <c r="F338" s="42"/>
      <c r="G338" s="42"/>
      <c r="H338" s="42"/>
      <c r="I338" s="42"/>
      <c r="J338" s="42"/>
      <c r="K338" s="42"/>
      <c r="L338" s="64"/>
      <c r="M338" s="64"/>
      <c r="N338" s="64"/>
      <c r="O338" s="64"/>
      <c r="P338" s="7"/>
      <c r="Q338" s="7"/>
      <c r="R338" s="7"/>
      <c r="S338" s="7"/>
      <c r="T338" s="7"/>
      <c r="U338" s="7"/>
      <c r="V338" s="7"/>
    </row>
    <row r="339" spans="1:22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x14ac:dyDescent="0.25">
      <c r="A340" s="131"/>
      <c r="B340" s="131"/>
      <c r="C340" s="131"/>
      <c r="D340" s="44"/>
      <c r="E340" s="131"/>
      <c r="F340" s="131"/>
      <c r="G340" s="131"/>
      <c r="H340" s="44"/>
      <c r="I340" s="131"/>
      <c r="J340" s="131"/>
      <c r="K340" s="131"/>
      <c r="L340" s="65"/>
      <c r="M340" s="65"/>
      <c r="N340" s="65"/>
      <c r="O340" s="8"/>
      <c r="P340" s="65"/>
      <c r="Q340" s="65"/>
      <c r="R340" s="65"/>
      <c r="S340" s="8"/>
      <c r="T340" s="65"/>
      <c r="U340" s="65"/>
      <c r="V340" s="65"/>
    </row>
    <row r="341" spans="1:22" x14ac:dyDescent="0.25">
      <c r="A341" s="162"/>
      <c r="B341" s="162"/>
      <c r="C341" s="162"/>
      <c r="D341" s="162"/>
      <c r="E341" s="42"/>
      <c r="F341" s="42"/>
      <c r="G341" s="42"/>
      <c r="H341" s="42"/>
      <c r="I341" s="42"/>
      <c r="J341" s="42"/>
      <c r="K341" s="42"/>
      <c r="L341" s="64"/>
      <c r="M341" s="64"/>
      <c r="N341" s="64"/>
      <c r="O341" s="64"/>
      <c r="P341" s="7"/>
      <c r="Q341" s="7"/>
      <c r="R341" s="7"/>
      <c r="S341" s="7"/>
      <c r="T341" s="7"/>
      <c r="U341" s="7"/>
      <c r="V341" s="7"/>
    </row>
    <row r="342" spans="1:22" x14ac:dyDescent="0.25">
      <c r="A342" s="126" t="s">
        <v>391</v>
      </c>
      <c r="B342" s="126"/>
      <c r="C342" s="126"/>
      <c r="D342" s="126"/>
      <c r="E342" s="126"/>
      <c r="F342" s="126"/>
      <c r="G342" s="39"/>
      <c r="H342" s="39"/>
      <c r="I342" s="41"/>
      <c r="J342" s="126" t="s">
        <v>38</v>
      </c>
      <c r="K342" s="126"/>
      <c r="L342" s="67" t="s">
        <v>391</v>
      </c>
      <c r="M342" s="67"/>
      <c r="N342" s="67"/>
      <c r="O342" s="67"/>
      <c r="P342" s="67"/>
      <c r="Q342" s="67"/>
      <c r="R342" s="4"/>
      <c r="S342" s="4"/>
      <c r="T342" s="2"/>
      <c r="U342" s="67" t="s">
        <v>38</v>
      </c>
      <c r="V342" s="67"/>
    </row>
    <row r="343" spans="1:22" ht="12.75" customHeight="1" x14ac:dyDescent="0.25">
      <c r="G343" s="45"/>
      <c r="H343" s="128"/>
      <c r="I343" s="128"/>
      <c r="J343" s="128" t="s">
        <v>0</v>
      </c>
      <c r="K343" s="128"/>
      <c r="L343" s="6"/>
      <c r="R343" s="1"/>
      <c r="S343" s="103"/>
      <c r="T343" s="103"/>
      <c r="U343" s="103" t="s">
        <v>0</v>
      </c>
      <c r="V343" s="103"/>
    </row>
    <row r="344" spans="1:22" ht="12.75" customHeight="1" x14ac:dyDescent="0.25">
      <c r="H344" s="128"/>
      <c r="I344" s="128"/>
      <c r="J344" s="128" t="s">
        <v>15</v>
      </c>
      <c r="K344" s="128"/>
      <c r="S344" s="103"/>
      <c r="T344" s="103"/>
      <c r="U344" s="103" t="s">
        <v>632</v>
      </c>
      <c r="V344" s="103"/>
    </row>
    <row r="345" spans="1:22" ht="17.25" customHeight="1" x14ac:dyDescent="0.25">
      <c r="G345" s="43"/>
      <c r="H345" s="129"/>
      <c r="I345" s="129"/>
      <c r="J345" s="129"/>
      <c r="K345" s="129"/>
      <c r="R345" s="3"/>
      <c r="S345" s="104" t="s">
        <v>633</v>
      </c>
      <c r="T345" s="104"/>
      <c r="U345" s="104"/>
      <c r="V345" s="104"/>
    </row>
    <row r="346" spans="1:22" ht="21.75" customHeight="1" x14ac:dyDescent="0.25">
      <c r="G346" s="43"/>
      <c r="H346" s="130" t="s">
        <v>1</v>
      </c>
      <c r="I346" s="130"/>
      <c r="J346" s="130"/>
      <c r="K346" s="130"/>
      <c r="R346" s="3"/>
      <c r="S346" s="94" t="s">
        <v>1</v>
      </c>
      <c r="T346" s="94"/>
      <c r="U346" s="94"/>
      <c r="V346" s="94"/>
    </row>
    <row r="347" spans="1:22" ht="19.5" customHeight="1" x14ac:dyDescent="0.25">
      <c r="G347" s="43"/>
      <c r="H347" s="130" t="s">
        <v>2</v>
      </c>
      <c r="I347" s="130"/>
      <c r="J347" s="130"/>
      <c r="K347" s="130"/>
      <c r="R347" s="3"/>
      <c r="S347" s="94" t="s">
        <v>2</v>
      </c>
      <c r="T347" s="94"/>
      <c r="U347" s="94"/>
      <c r="V347" s="94"/>
    </row>
    <row r="348" spans="1:22" ht="21" customHeight="1" x14ac:dyDescent="0.25">
      <c r="G348" s="43"/>
      <c r="H348" s="130" t="s">
        <v>3</v>
      </c>
      <c r="I348" s="130"/>
      <c r="J348" s="130"/>
      <c r="K348" s="130"/>
      <c r="R348" s="3"/>
      <c r="S348" s="94" t="s">
        <v>3</v>
      </c>
      <c r="T348" s="94"/>
      <c r="U348" s="94"/>
      <c r="V348" s="94"/>
    </row>
    <row r="349" spans="1:22" x14ac:dyDescent="0.25">
      <c r="H349" s="131" t="s">
        <v>4</v>
      </c>
      <c r="I349" s="131"/>
      <c r="J349" s="131"/>
      <c r="K349" s="131"/>
      <c r="S349" s="95" t="s">
        <v>36</v>
      </c>
      <c r="T349" s="95"/>
      <c r="U349" s="95"/>
      <c r="V349" s="95"/>
    </row>
    <row r="350" spans="1:22" ht="4.5" customHeight="1" x14ac:dyDescent="0.25"/>
    <row r="351" spans="1:22" x14ac:dyDescent="0.25">
      <c r="C351" s="149" t="s">
        <v>241</v>
      </c>
      <c r="D351" s="149"/>
      <c r="E351" s="149"/>
      <c r="F351" s="149"/>
      <c r="G351" s="149"/>
      <c r="H351" s="149"/>
      <c r="I351" s="149"/>
      <c r="N351" s="98" t="s">
        <v>556</v>
      </c>
      <c r="O351" s="98"/>
      <c r="P351" s="98"/>
      <c r="Q351" s="98"/>
      <c r="R351" s="98"/>
      <c r="S351" s="98"/>
      <c r="T351" s="98"/>
    </row>
    <row r="352" spans="1:22" ht="5.25" customHeight="1" x14ac:dyDescent="0.25"/>
    <row r="353" spans="1:22" x14ac:dyDescent="0.25">
      <c r="A353" s="148" t="s">
        <v>16</v>
      </c>
      <c r="B353" s="148"/>
      <c r="C353" s="148"/>
      <c r="D353" s="148"/>
      <c r="E353" s="149" t="s">
        <v>554</v>
      </c>
      <c r="F353" s="149"/>
      <c r="G353" s="149"/>
      <c r="H353" s="149"/>
      <c r="I353" s="149"/>
      <c r="J353" s="149"/>
      <c r="K353" s="149"/>
      <c r="L353" s="66" t="s">
        <v>16</v>
      </c>
      <c r="M353" s="66"/>
      <c r="N353" s="66"/>
      <c r="O353" s="66"/>
      <c r="P353" s="98" t="s">
        <v>554</v>
      </c>
      <c r="Q353" s="98"/>
      <c r="R353" s="98"/>
      <c r="S353" s="98"/>
      <c r="T353" s="98"/>
      <c r="U353" s="98"/>
      <c r="V353" s="98"/>
    </row>
    <row r="354" spans="1:22" ht="43.5" customHeight="1" x14ac:dyDescent="0.25">
      <c r="A354" s="150" t="s">
        <v>17</v>
      </c>
      <c r="B354" s="150"/>
      <c r="C354" s="150"/>
      <c r="D354" s="150"/>
      <c r="E354" s="151" t="s">
        <v>603</v>
      </c>
      <c r="F354" s="151"/>
      <c r="G354" s="151"/>
      <c r="H354" s="151"/>
      <c r="I354" s="151"/>
      <c r="J354" s="151"/>
      <c r="K354" s="151"/>
      <c r="L354" s="99" t="s">
        <v>17</v>
      </c>
      <c r="M354" s="99"/>
      <c r="N354" s="99"/>
      <c r="O354" s="99"/>
      <c r="P354" s="100" t="s">
        <v>603</v>
      </c>
      <c r="Q354" s="100"/>
      <c r="R354" s="100"/>
      <c r="S354" s="100"/>
      <c r="T354" s="100"/>
      <c r="U354" s="100"/>
      <c r="V354" s="100"/>
    </row>
    <row r="355" spans="1:22" x14ac:dyDescent="0.25">
      <c r="A355" s="148" t="s">
        <v>18</v>
      </c>
      <c r="B355" s="148"/>
      <c r="C355" s="148"/>
      <c r="D355" s="148"/>
      <c r="E355" s="126">
        <v>358</v>
      </c>
      <c r="F355" s="126"/>
      <c r="G355" s="126"/>
      <c r="H355" s="126"/>
      <c r="I355" s="126"/>
      <c r="J355" s="126"/>
      <c r="K355" s="126"/>
      <c r="L355" s="66" t="s">
        <v>18</v>
      </c>
      <c r="M355" s="66"/>
      <c r="N355" s="66"/>
      <c r="O355" s="66"/>
      <c r="P355" s="67">
        <v>358</v>
      </c>
      <c r="Q355" s="67"/>
      <c r="R355" s="67"/>
      <c r="S355" s="67"/>
      <c r="T355" s="67"/>
      <c r="U355" s="67"/>
      <c r="V355" s="67"/>
    </row>
    <row r="356" spans="1:22" x14ac:dyDescent="0.25">
      <c r="A356" s="148" t="s">
        <v>24</v>
      </c>
      <c r="B356" s="148"/>
      <c r="C356" s="148"/>
      <c r="D356" s="148"/>
      <c r="E356" s="126">
        <v>180</v>
      </c>
      <c r="F356" s="126"/>
      <c r="G356" s="126"/>
      <c r="H356" s="126"/>
      <c r="I356" s="126"/>
      <c r="J356" s="126"/>
      <c r="K356" s="126"/>
      <c r="L356" s="66" t="s">
        <v>24</v>
      </c>
      <c r="M356" s="66"/>
      <c r="N356" s="66"/>
      <c r="O356" s="66"/>
      <c r="P356" s="67">
        <v>200</v>
      </c>
      <c r="Q356" s="67"/>
      <c r="R356" s="67"/>
      <c r="S356" s="67"/>
      <c r="T356" s="67"/>
      <c r="U356" s="67"/>
      <c r="V356" s="67"/>
    </row>
    <row r="357" spans="1:22" x14ac:dyDescent="0.25">
      <c r="A357" s="176" t="s">
        <v>19</v>
      </c>
      <c r="B357" s="176"/>
      <c r="C357" s="176"/>
      <c r="D357" s="176"/>
      <c r="E357" s="176"/>
      <c r="F357" s="174" t="s">
        <v>20</v>
      </c>
      <c r="G357" s="174"/>
      <c r="H357" s="174"/>
      <c r="I357" s="174"/>
      <c r="J357" s="174"/>
      <c r="K357" s="174"/>
      <c r="L357" s="110" t="s">
        <v>19</v>
      </c>
      <c r="M357" s="110"/>
      <c r="N357" s="110"/>
      <c r="O357" s="110"/>
      <c r="P357" s="110"/>
      <c r="Q357" s="105" t="s">
        <v>20</v>
      </c>
      <c r="R357" s="105"/>
      <c r="S357" s="105"/>
      <c r="T357" s="105"/>
      <c r="U357" s="105"/>
      <c r="V357" s="105"/>
    </row>
    <row r="358" spans="1:22" x14ac:dyDescent="0.25">
      <c r="A358" s="176"/>
      <c r="B358" s="176"/>
      <c r="C358" s="176"/>
      <c r="D358" s="176"/>
      <c r="E358" s="176"/>
      <c r="F358" s="174" t="s">
        <v>21</v>
      </c>
      <c r="G358" s="174"/>
      <c r="H358" s="174"/>
      <c r="I358" s="174" t="s">
        <v>22</v>
      </c>
      <c r="J358" s="174"/>
      <c r="K358" s="174"/>
      <c r="L358" s="110"/>
      <c r="M358" s="110"/>
      <c r="N358" s="110"/>
      <c r="O358" s="110"/>
      <c r="P358" s="110"/>
      <c r="Q358" s="105" t="s">
        <v>21</v>
      </c>
      <c r="R358" s="105"/>
      <c r="S358" s="105"/>
      <c r="T358" s="105" t="s">
        <v>22</v>
      </c>
      <c r="U358" s="105"/>
      <c r="V358" s="105"/>
    </row>
    <row r="359" spans="1:22" x14ac:dyDescent="0.25">
      <c r="A359" s="173" t="s">
        <v>227</v>
      </c>
      <c r="B359" s="313"/>
      <c r="C359" s="313"/>
      <c r="D359" s="313"/>
      <c r="E359" s="313"/>
      <c r="F359" s="315">
        <f>Q359*180/200</f>
        <v>45</v>
      </c>
      <c r="G359" s="316"/>
      <c r="H359" s="317"/>
      <c r="I359" s="315">
        <f>T359*180/200</f>
        <v>45</v>
      </c>
      <c r="J359" s="316"/>
      <c r="K359" s="317"/>
      <c r="L359" s="109" t="s">
        <v>642</v>
      </c>
      <c r="M359" s="322"/>
      <c r="N359" s="322"/>
      <c r="O359" s="322"/>
      <c r="P359" s="322"/>
      <c r="Q359" s="323">
        <v>50</v>
      </c>
      <c r="R359" s="324"/>
      <c r="S359" s="325"/>
      <c r="T359" s="323">
        <v>50</v>
      </c>
      <c r="U359" s="324"/>
      <c r="V359" s="325"/>
    </row>
    <row r="360" spans="1:22" x14ac:dyDescent="0.25">
      <c r="A360" s="313" t="s">
        <v>42</v>
      </c>
      <c r="B360" s="313"/>
      <c r="C360" s="313"/>
      <c r="D360" s="313"/>
      <c r="E360" s="313"/>
      <c r="F360" s="315">
        <f t="shared" ref="F360:F362" si="44">Q360*180/200</f>
        <v>45</v>
      </c>
      <c r="G360" s="316"/>
      <c r="H360" s="317"/>
      <c r="I360" s="315">
        <f t="shared" ref="I360:I363" si="45">T360*180/200</f>
        <v>45</v>
      </c>
      <c r="J360" s="316"/>
      <c r="K360" s="317"/>
      <c r="L360" s="336" t="s">
        <v>221</v>
      </c>
      <c r="M360" s="336"/>
      <c r="N360" s="336"/>
      <c r="O360" s="336"/>
      <c r="P360" s="336"/>
      <c r="Q360" s="337">
        <v>50</v>
      </c>
      <c r="R360" s="338"/>
      <c r="S360" s="339"/>
      <c r="T360" s="337">
        <v>50</v>
      </c>
      <c r="U360" s="338"/>
      <c r="V360" s="339"/>
    </row>
    <row r="361" spans="1:22" x14ac:dyDescent="0.25">
      <c r="A361" s="313" t="s">
        <v>386</v>
      </c>
      <c r="B361" s="313"/>
      <c r="C361" s="313"/>
      <c r="D361" s="313"/>
      <c r="E361" s="313"/>
      <c r="F361" s="315">
        <f t="shared" si="44"/>
        <v>6.3</v>
      </c>
      <c r="G361" s="316"/>
      <c r="H361" s="317"/>
      <c r="I361" s="315">
        <f t="shared" si="45"/>
        <v>6.3</v>
      </c>
      <c r="J361" s="316"/>
      <c r="K361" s="317"/>
      <c r="L361" s="336" t="s">
        <v>42</v>
      </c>
      <c r="M361" s="336"/>
      <c r="N361" s="336"/>
      <c r="O361" s="336"/>
      <c r="P361" s="336"/>
      <c r="Q361" s="337">
        <v>7</v>
      </c>
      <c r="R361" s="338"/>
      <c r="S361" s="339"/>
      <c r="T361" s="337">
        <v>7</v>
      </c>
      <c r="U361" s="338"/>
      <c r="V361" s="339"/>
    </row>
    <row r="362" spans="1:22" x14ac:dyDescent="0.25">
      <c r="A362" s="313" t="s">
        <v>152</v>
      </c>
      <c r="B362" s="313"/>
      <c r="C362" s="313"/>
      <c r="D362" s="313"/>
      <c r="E362" s="313"/>
      <c r="F362" s="315">
        <f t="shared" si="44"/>
        <v>5.4</v>
      </c>
      <c r="G362" s="316"/>
      <c r="H362" s="317"/>
      <c r="I362" s="315">
        <f t="shared" si="45"/>
        <v>5.4</v>
      </c>
      <c r="J362" s="316"/>
      <c r="K362" s="317"/>
      <c r="L362" s="336" t="s">
        <v>386</v>
      </c>
      <c r="M362" s="336"/>
      <c r="N362" s="336"/>
      <c r="O362" s="336"/>
      <c r="P362" s="336"/>
      <c r="Q362" s="337">
        <v>6</v>
      </c>
      <c r="R362" s="338"/>
      <c r="S362" s="339"/>
      <c r="T362" s="337">
        <v>6</v>
      </c>
      <c r="U362" s="338"/>
      <c r="V362" s="339"/>
    </row>
    <row r="363" spans="1:22" x14ac:dyDescent="0.25">
      <c r="A363" s="313" t="s">
        <v>25</v>
      </c>
      <c r="B363" s="313"/>
      <c r="C363" s="313"/>
      <c r="D363" s="313"/>
      <c r="E363" s="313"/>
      <c r="F363" s="315"/>
      <c r="G363" s="316"/>
      <c r="H363" s="317"/>
      <c r="I363" s="315">
        <f t="shared" si="45"/>
        <v>90</v>
      </c>
      <c r="J363" s="316"/>
      <c r="K363" s="317"/>
      <c r="L363" s="322" t="s">
        <v>152</v>
      </c>
      <c r="M363" s="322"/>
      <c r="N363" s="322"/>
      <c r="O363" s="322"/>
      <c r="P363" s="322"/>
      <c r="Q363" s="323">
        <v>100</v>
      </c>
      <c r="R363" s="324"/>
      <c r="S363" s="325"/>
      <c r="T363" s="323">
        <v>100</v>
      </c>
      <c r="U363" s="324"/>
      <c r="V363" s="325"/>
    </row>
    <row r="364" spans="1:22" x14ac:dyDescent="0.25">
      <c r="A364" s="318"/>
      <c r="B364" s="319"/>
      <c r="C364" s="319"/>
      <c r="D364" s="319"/>
      <c r="E364" s="320"/>
      <c r="F364" s="314"/>
      <c r="G364" s="314"/>
      <c r="H364" s="314"/>
      <c r="I364" s="314"/>
      <c r="J364" s="314"/>
      <c r="K364" s="314"/>
      <c r="L364" s="322" t="s">
        <v>25</v>
      </c>
      <c r="M364" s="322"/>
      <c r="N364" s="322"/>
      <c r="O364" s="322"/>
      <c r="P364" s="322"/>
      <c r="Q364" s="323"/>
      <c r="R364" s="324"/>
      <c r="S364" s="325"/>
      <c r="T364" s="323">
        <v>200</v>
      </c>
      <c r="U364" s="324"/>
      <c r="V364" s="325"/>
    </row>
    <row r="365" spans="1:22" ht="15" hidden="1" customHeight="1" x14ac:dyDescent="0.25">
      <c r="A365" s="313"/>
      <c r="B365" s="313"/>
      <c r="C365" s="313"/>
      <c r="D365" s="313"/>
      <c r="E365" s="313"/>
      <c r="F365" s="314"/>
      <c r="G365" s="314"/>
      <c r="H365" s="314"/>
      <c r="I365" s="314"/>
      <c r="J365" s="314"/>
      <c r="K365" s="314"/>
      <c r="L365" s="322"/>
      <c r="M365" s="322"/>
      <c r="N365" s="322"/>
      <c r="O365" s="322"/>
      <c r="P365" s="322"/>
      <c r="Q365" s="327"/>
      <c r="R365" s="327"/>
      <c r="S365" s="327"/>
      <c r="T365" s="327"/>
      <c r="U365" s="327"/>
      <c r="V365" s="327"/>
    </row>
    <row r="366" spans="1:22" ht="15" hidden="1" customHeight="1" x14ac:dyDescent="0.25">
      <c r="A366" s="313"/>
      <c r="B366" s="313"/>
      <c r="C366" s="313"/>
      <c r="D366" s="313"/>
      <c r="E366" s="313"/>
      <c r="F366" s="314"/>
      <c r="G366" s="314"/>
      <c r="H366" s="314"/>
      <c r="I366" s="314"/>
      <c r="J366" s="314"/>
      <c r="K366" s="314"/>
      <c r="L366" s="322"/>
      <c r="M366" s="322"/>
      <c r="N366" s="322"/>
      <c r="O366" s="322"/>
      <c r="P366" s="322"/>
      <c r="Q366" s="327"/>
      <c r="R366" s="327"/>
      <c r="S366" s="327"/>
      <c r="T366" s="327"/>
      <c r="U366" s="327"/>
      <c r="V366" s="327"/>
    </row>
    <row r="367" spans="1:22" ht="15" hidden="1" customHeight="1" x14ac:dyDescent="0.25">
      <c r="A367" s="313"/>
      <c r="B367" s="313"/>
      <c r="C367" s="313"/>
      <c r="D367" s="313"/>
      <c r="E367" s="313"/>
      <c r="F367" s="314"/>
      <c r="G367" s="314"/>
      <c r="H367" s="314"/>
      <c r="I367" s="314"/>
      <c r="J367" s="314"/>
      <c r="K367" s="314"/>
      <c r="L367" s="322"/>
      <c r="M367" s="322"/>
      <c r="N367" s="322"/>
      <c r="O367" s="322"/>
      <c r="P367" s="322"/>
      <c r="Q367" s="327"/>
      <c r="R367" s="327"/>
      <c r="S367" s="327"/>
      <c r="T367" s="327"/>
      <c r="U367" s="327"/>
      <c r="V367" s="327"/>
    </row>
    <row r="368" spans="1:22" ht="15" hidden="1" customHeight="1" x14ac:dyDescent="0.25">
      <c r="A368" s="313"/>
      <c r="B368" s="313"/>
      <c r="C368" s="313"/>
      <c r="D368" s="313"/>
      <c r="E368" s="313"/>
      <c r="F368" s="314"/>
      <c r="G368" s="314"/>
      <c r="H368" s="314"/>
      <c r="I368" s="314"/>
      <c r="J368" s="314"/>
      <c r="K368" s="314"/>
      <c r="L368" s="322"/>
      <c r="M368" s="322"/>
      <c r="N368" s="322"/>
      <c r="O368" s="322"/>
      <c r="P368" s="322"/>
      <c r="Q368" s="327"/>
      <c r="R368" s="327"/>
      <c r="S368" s="327"/>
      <c r="T368" s="327"/>
      <c r="U368" s="327"/>
      <c r="V368" s="327"/>
    </row>
    <row r="369" spans="1:22" x14ac:dyDescent="0.25">
      <c r="A369" s="313"/>
      <c r="B369" s="313"/>
      <c r="C369" s="313"/>
      <c r="D369" s="313"/>
      <c r="E369" s="313"/>
      <c r="F369" s="314"/>
      <c r="G369" s="314"/>
      <c r="H369" s="314"/>
      <c r="I369" s="314"/>
      <c r="J369" s="314"/>
      <c r="K369" s="314"/>
      <c r="L369" s="322"/>
      <c r="M369" s="322"/>
      <c r="N369" s="322"/>
      <c r="O369" s="322"/>
      <c r="P369" s="322"/>
      <c r="Q369" s="327"/>
      <c r="R369" s="327"/>
      <c r="S369" s="327"/>
      <c r="T369" s="327"/>
      <c r="U369" s="327"/>
      <c r="V369" s="327"/>
    </row>
    <row r="370" spans="1:22" x14ac:dyDescent="0.25">
      <c r="A370" s="313"/>
      <c r="B370" s="313"/>
      <c r="C370" s="313"/>
      <c r="D370" s="313"/>
      <c r="E370" s="313"/>
      <c r="F370" s="314"/>
      <c r="G370" s="314"/>
      <c r="H370" s="314"/>
      <c r="I370" s="314"/>
      <c r="J370" s="314"/>
      <c r="K370" s="314"/>
      <c r="L370" s="322"/>
      <c r="M370" s="322"/>
      <c r="N370" s="322"/>
      <c r="O370" s="322"/>
      <c r="P370" s="322"/>
      <c r="Q370" s="327"/>
      <c r="R370" s="327"/>
      <c r="S370" s="327"/>
      <c r="T370" s="327"/>
      <c r="U370" s="327"/>
      <c r="V370" s="327"/>
    </row>
    <row r="371" spans="1:22" x14ac:dyDescent="0.25">
      <c r="A371" s="313"/>
      <c r="B371" s="313"/>
      <c r="C371" s="313"/>
      <c r="D371" s="313"/>
      <c r="E371" s="313"/>
      <c r="F371" s="314"/>
      <c r="G371" s="314"/>
      <c r="H371" s="314"/>
      <c r="I371" s="314"/>
      <c r="J371" s="314"/>
      <c r="K371" s="314"/>
      <c r="L371" s="322"/>
      <c r="M371" s="322"/>
      <c r="N371" s="322"/>
      <c r="O371" s="322"/>
      <c r="P371" s="322"/>
      <c r="Q371" s="327"/>
      <c r="R371" s="327"/>
      <c r="S371" s="327"/>
      <c r="T371" s="327"/>
      <c r="U371" s="327"/>
      <c r="V371" s="327"/>
    </row>
    <row r="372" spans="1:22" x14ac:dyDescent="0.25">
      <c r="A372" s="139" t="s">
        <v>31</v>
      </c>
      <c r="B372" s="139"/>
      <c r="C372" s="139"/>
      <c r="D372" s="139"/>
      <c r="E372" s="139"/>
      <c r="F372" s="139"/>
      <c r="G372" s="139"/>
      <c r="H372" s="139"/>
      <c r="I372" s="138"/>
      <c r="J372" s="138"/>
      <c r="K372" s="138"/>
      <c r="L372" s="68" t="s">
        <v>31</v>
      </c>
      <c r="M372" s="68"/>
      <c r="N372" s="68"/>
      <c r="O372" s="68"/>
      <c r="P372" s="68"/>
      <c r="Q372" s="68"/>
      <c r="R372" s="68"/>
      <c r="S372" s="68"/>
      <c r="T372" s="84"/>
      <c r="U372" s="84"/>
      <c r="V372" s="84"/>
    </row>
    <row r="373" spans="1:22" ht="15" customHeight="1" x14ac:dyDescent="0.25">
      <c r="A373" s="174" t="s">
        <v>26</v>
      </c>
      <c r="B373" s="174"/>
      <c r="C373" s="174"/>
      <c r="D373" s="174"/>
      <c r="E373" s="174"/>
      <c r="F373" s="174"/>
      <c r="G373" s="175" t="s">
        <v>30</v>
      </c>
      <c r="H373" s="175"/>
      <c r="I373" s="142" t="s">
        <v>9</v>
      </c>
      <c r="J373" s="143"/>
      <c r="K373" s="144"/>
      <c r="L373" s="105" t="s">
        <v>26</v>
      </c>
      <c r="M373" s="105"/>
      <c r="N373" s="105"/>
      <c r="O373" s="105"/>
      <c r="P373" s="105"/>
      <c r="Q373" s="105"/>
      <c r="R373" s="106" t="s">
        <v>30</v>
      </c>
      <c r="S373" s="106"/>
      <c r="T373" s="75" t="s">
        <v>9</v>
      </c>
      <c r="U373" s="76"/>
      <c r="V373" s="77"/>
    </row>
    <row r="374" spans="1:22" x14ac:dyDescent="0.25">
      <c r="A374" s="174" t="s">
        <v>27</v>
      </c>
      <c r="B374" s="174"/>
      <c r="C374" s="174" t="s">
        <v>28</v>
      </c>
      <c r="D374" s="174"/>
      <c r="E374" s="174" t="s">
        <v>29</v>
      </c>
      <c r="F374" s="174"/>
      <c r="G374" s="175"/>
      <c r="H374" s="175"/>
      <c r="I374" s="145"/>
      <c r="J374" s="146"/>
      <c r="K374" s="147"/>
      <c r="L374" s="105" t="s">
        <v>27</v>
      </c>
      <c r="M374" s="105"/>
      <c r="N374" s="105" t="s">
        <v>28</v>
      </c>
      <c r="O374" s="105"/>
      <c r="P374" s="105" t="s">
        <v>29</v>
      </c>
      <c r="Q374" s="105"/>
      <c r="R374" s="106"/>
      <c r="S374" s="106"/>
      <c r="T374" s="78"/>
      <c r="U374" s="79"/>
      <c r="V374" s="80"/>
    </row>
    <row r="375" spans="1:22" x14ac:dyDescent="0.25">
      <c r="A375" s="172">
        <f>L375*180/200</f>
        <v>0.27</v>
      </c>
      <c r="B375" s="172"/>
      <c r="C375" s="172">
        <f t="shared" ref="C375" si="46">N375*180/200</f>
        <v>0</v>
      </c>
      <c r="D375" s="172"/>
      <c r="E375" s="172">
        <f t="shared" ref="E375" si="47">P375*180/200</f>
        <v>8.4600000000000009</v>
      </c>
      <c r="F375" s="172"/>
      <c r="G375" s="172">
        <f t="shared" ref="G375" si="48">R375*180/200</f>
        <v>32.85</v>
      </c>
      <c r="H375" s="172"/>
      <c r="I375" s="172">
        <f t="shared" ref="I375" si="49">T375*180/200</f>
        <v>2.16</v>
      </c>
      <c r="J375" s="132"/>
      <c r="K375" s="38"/>
      <c r="L375" s="107">
        <v>0.3</v>
      </c>
      <c r="M375" s="107"/>
      <c r="N375" s="107">
        <v>0</v>
      </c>
      <c r="O375" s="107"/>
      <c r="P375" s="107">
        <v>9.4</v>
      </c>
      <c r="Q375" s="107"/>
      <c r="R375" s="107">
        <v>36.5</v>
      </c>
      <c r="S375" s="107"/>
      <c r="T375" s="279">
        <v>2.4</v>
      </c>
      <c r="U375" s="91"/>
      <c r="V375" s="5"/>
    </row>
    <row r="376" spans="1:22" x14ac:dyDescent="0.25">
      <c r="A376" s="138" t="s">
        <v>32</v>
      </c>
      <c r="B376" s="138"/>
      <c r="C376" s="138"/>
      <c r="D376" s="138"/>
      <c r="E376" s="138"/>
      <c r="F376" s="138"/>
      <c r="G376" s="138"/>
      <c r="H376" s="138"/>
      <c r="I376" s="310"/>
      <c r="J376" s="310"/>
      <c r="K376" s="310"/>
      <c r="L376" s="84" t="s">
        <v>32</v>
      </c>
      <c r="M376" s="84"/>
      <c r="N376" s="84"/>
      <c r="O376" s="84"/>
      <c r="P376" s="84"/>
      <c r="Q376" s="84"/>
      <c r="R376" s="84"/>
      <c r="S376" s="84"/>
      <c r="T376" s="108"/>
      <c r="U376" s="108"/>
      <c r="V376" s="108"/>
    </row>
    <row r="377" spans="1:22" ht="70.5" customHeight="1" x14ac:dyDescent="0.25">
      <c r="A377" s="311" t="s">
        <v>557</v>
      </c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340" t="s">
        <v>643</v>
      </c>
      <c r="M377" s="99"/>
      <c r="N377" s="99"/>
      <c r="O377" s="99"/>
      <c r="P377" s="99"/>
      <c r="Q377" s="99"/>
      <c r="R377" s="99"/>
      <c r="S377" s="99"/>
      <c r="T377" s="99"/>
      <c r="U377" s="99"/>
      <c r="V377" s="99"/>
    </row>
    <row r="378" spans="1:22" x14ac:dyDescent="0.25">
      <c r="A378" s="126" t="s">
        <v>10</v>
      </c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67" t="s">
        <v>10</v>
      </c>
      <c r="M378" s="67"/>
      <c r="N378" s="67"/>
      <c r="O378" s="67"/>
      <c r="P378" s="67"/>
      <c r="Q378" s="67"/>
      <c r="R378" s="67"/>
      <c r="S378" s="67"/>
      <c r="T378" s="67"/>
      <c r="U378" s="67"/>
      <c r="V378" s="67"/>
    </row>
    <row r="379" spans="1:22" ht="36.75" customHeight="1" x14ac:dyDescent="0.25">
      <c r="A379" s="127" t="s">
        <v>558</v>
      </c>
      <c r="B379" s="312"/>
      <c r="C379" s="312"/>
      <c r="D379" s="312"/>
      <c r="E379" s="312"/>
      <c r="F379" s="312"/>
      <c r="G379" s="312"/>
      <c r="H379" s="312"/>
      <c r="I379" s="312"/>
      <c r="J379" s="312"/>
      <c r="K379" s="312"/>
      <c r="L379" s="63" t="s">
        <v>558</v>
      </c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</row>
    <row r="380" spans="1:22" x14ac:dyDescent="0.25">
      <c r="A380" s="126" t="s">
        <v>11</v>
      </c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67" t="s">
        <v>11</v>
      </c>
      <c r="M380" s="67"/>
      <c r="N380" s="67"/>
      <c r="O380" s="67"/>
      <c r="P380" s="67"/>
      <c r="Q380" s="67"/>
      <c r="R380" s="67"/>
      <c r="S380" s="67"/>
      <c r="T380" s="67"/>
      <c r="U380" s="67"/>
      <c r="V380" s="67"/>
    </row>
    <row r="381" spans="1:22" ht="69.75" customHeight="1" x14ac:dyDescent="0.25">
      <c r="A381" s="127" t="s">
        <v>559</v>
      </c>
      <c r="B381" s="312"/>
      <c r="C381" s="312"/>
      <c r="D381" s="312"/>
      <c r="E381" s="312"/>
      <c r="F381" s="312"/>
      <c r="G381" s="312"/>
      <c r="H381" s="312"/>
      <c r="I381" s="312"/>
      <c r="J381" s="312"/>
      <c r="K381" s="312"/>
      <c r="L381" s="63" t="s">
        <v>559</v>
      </c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</row>
    <row r="382" spans="1:22" x14ac:dyDescent="0.25">
      <c r="A382" s="162"/>
      <c r="B382" s="162"/>
      <c r="C382" s="162"/>
      <c r="D382" s="162"/>
      <c r="E382" s="42"/>
      <c r="F382" s="42"/>
      <c r="G382" s="42"/>
      <c r="H382" s="42"/>
      <c r="I382" s="42"/>
      <c r="J382" s="42"/>
      <c r="K382" s="42"/>
      <c r="L382" s="64"/>
      <c r="M382" s="64"/>
      <c r="N382" s="64"/>
      <c r="O382" s="64"/>
      <c r="P382" s="7"/>
      <c r="Q382" s="7"/>
      <c r="R382" s="7"/>
      <c r="S382" s="7"/>
      <c r="T382" s="7"/>
      <c r="U382" s="7"/>
      <c r="V382" s="7"/>
    </row>
    <row r="383" spans="1:22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x14ac:dyDescent="0.25">
      <c r="A384" s="131"/>
      <c r="B384" s="131"/>
      <c r="C384" s="131"/>
      <c r="D384" s="44"/>
      <c r="E384" s="131"/>
      <c r="F384" s="131"/>
      <c r="G384" s="131"/>
      <c r="H384" s="44"/>
      <c r="I384" s="131"/>
      <c r="J384" s="131"/>
      <c r="K384" s="131"/>
      <c r="L384" s="65"/>
      <c r="M384" s="65"/>
      <c r="N384" s="65"/>
      <c r="O384" s="8"/>
      <c r="P384" s="65"/>
      <c r="Q384" s="65"/>
      <c r="R384" s="65"/>
      <c r="S384" s="8"/>
      <c r="T384" s="65"/>
      <c r="U384" s="65"/>
      <c r="V384" s="65"/>
    </row>
    <row r="385" spans="1:22" x14ac:dyDescent="0.25">
      <c r="A385" s="148"/>
      <c r="B385" s="148"/>
      <c r="C385" s="148"/>
      <c r="D385" s="148"/>
      <c r="L385" s="66"/>
      <c r="M385" s="66"/>
      <c r="N385" s="66"/>
      <c r="O385" s="66"/>
    </row>
    <row r="386" spans="1:22" x14ac:dyDescent="0.25">
      <c r="A386" s="126" t="s">
        <v>391</v>
      </c>
      <c r="B386" s="126"/>
      <c r="C386" s="126"/>
      <c r="D386" s="126"/>
      <c r="E386" s="126"/>
      <c r="F386" s="126"/>
      <c r="G386" s="39"/>
      <c r="H386" s="39"/>
      <c r="I386" s="41"/>
      <c r="J386" s="126" t="s">
        <v>38</v>
      </c>
      <c r="K386" s="126"/>
      <c r="L386" s="67" t="s">
        <v>391</v>
      </c>
      <c r="M386" s="67"/>
      <c r="N386" s="67"/>
      <c r="O386" s="67"/>
      <c r="P386" s="67"/>
      <c r="Q386" s="67"/>
      <c r="R386" s="4"/>
      <c r="S386" s="4"/>
      <c r="T386" s="2"/>
      <c r="U386" s="67" t="s">
        <v>38</v>
      </c>
      <c r="V386" s="67"/>
    </row>
    <row r="387" spans="1:22" ht="12.75" customHeight="1" x14ac:dyDescent="0.25">
      <c r="G387" s="45"/>
      <c r="H387" s="128"/>
      <c r="I387" s="128"/>
      <c r="J387" s="128" t="s">
        <v>0</v>
      </c>
      <c r="K387" s="128"/>
      <c r="L387" s="9"/>
      <c r="R387" s="1"/>
      <c r="S387" s="103"/>
      <c r="T387" s="103"/>
      <c r="U387" s="103" t="s">
        <v>0</v>
      </c>
      <c r="V387" s="103"/>
    </row>
    <row r="388" spans="1:22" ht="12.75" customHeight="1" x14ac:dyDescent="0.25">
      <c r="H388" s="128"/>
      <c r="I388" s="128"/>
      <c r="J388" s="128" t="s">
        <v>15</v>
      </c>
      <c r="K388" s="128"/>
      <c r="S388" s="103"/>
      <c r="T388" s="103"/>
      <c r="U388" s="103" t="s">
        <v>632</v>
      </c>
      <c r="V388" s="103"/>
    </row>
    <row r="389" spans="1:22" ht="17.25" customHeight="1" x14ac:dyDescent="0.25">
      <c r="G389" s="43"/>
      <c r="H389" s="129"/>
      <c r="I389" s="129"/>
      <c r="J389" s="129"/>
      <c r="K389" s="129"/>
      <c r="R389" s="3"/>
      <c r="S389" s="104" t="s">
        <v>633</v>
      </c>
      <c r="T389" s="104"/>
      <c r="U389" s="104"/>
      <c r="V389" s="104"/>
    </row>
    <row r="390" spans="1:22" ht="21.75" customHeight="1" x14ac:dyDescent="0.25">
      <c r="G390" s="43"/>
      <c r="H390" s="130" t="s">
        <v>1</v>
      </c>
      <c r="I390" s="130"/>
      <c r="J390" s="130"/>
      <c r="K390" s="130"/>
      <c r="R390" s="3"/>
      <c r="S390" s="94" t="s">
        <v>1</v>
      </c>
      <c r="T390" s="94"/>
      <c r="U390" s="94"/>
      <c r="V390" s="94"/>
    </row>
    <row r="391" spans="1:22" ht="19.5" customHeight="1" x14ac:dyDescent="0.25">
      <c r="G391" s="43"/>
      <c r="H391" s="130" t="s">
        <v>2</v>
      </c>
      <c r="I391" s="130"/>
      <c r="J391" s="130"/>
      <c r="K391" s="130"/>
      <c r="R391" s="3"/>
      <c r="S391" s="94" t="s">
        <v>2</v>
      </c>
      <c r="T391" s="94"/>
      <c r="U391" s="94"/>
      <c r="V391" s="94"/>
    </row>
    <row r="392" spans="1:22" ht="21" customHeight="1" x14ac:dyDescent="0.25">
      <c r="G392" s="43"/>
      <c r="H392" s="130" t="s">
        <v>3</v>
      </c>
      <c r="I392" s="130"/>
      <c r="J392" s="130"/>
      <c r="K392" s="130"/>
      <c r="R392" s="3"/>
      <c r="S392" s="94" t="s">
        <v>3</v>
      </c>
      <c r="T392" s="94"/>
      <c r="U392" s="94"/>
      <c r="V392" s="94"/>
    </row>
    <row r="393" spans="1:22" x14ac:dyDescent="0.25">
      <c r="H393" s="131" t="s">
        <v>4</v>
      </c>
      <c r="I393" s="131"/>
      <c r="J393" s="131"/>
      <c r="K393" s="131"/>
      <c r="S393" s="95" t="s">
        <v>36</v>
      </c>
      <c r="T393" s="95"/>
      <c r="U393" s="95"/>
      <c r="V393" s="95"/>
    </row>
    <row r="394" spans="1:22" ht="4.5" customHeight="1" x14ac:dyDescent="0.25"/>
    <row r="395" spans="1:22" x14ac:dyDescent="0.25">
      <c r="C395" s="149" t="s">
        <v>242</v>
      </c>
      <c r="D395" s="149"/>
      <c r="E395" s="149"/>
      <c r="F395" s="149"/>
      <c r="G395" s="149"/>
      <c r="H395" s="149"/>
      <c r="I395" s="149"/>
      <c r="N395" s="98" t="s">
        <v>243</v>
      </c>
      <c r="O395" s="98"/>
      <c r="P395" s="98"/>
      <c r="Q395" s="98"/>
      <c r="R395" s="98"/>
      <c r="S395" s="98"/>
      <c r="T395" s="98"/>
    </row>
    <row r="396" spans="1:22" ht="5.25" customHeight="1" x14ac:dyDescent="0.25"/>
    <row r="397" spans="1:22" x14ac:dyDescent="0.25">
      <c r="A397" s="148" t="s">
        <v>16</v>
      </c>
      <c r="B397" s="148"/>
      <c r="C397" s="148"/>
      <c r="D397" s="148"/>
      <c r="E397" s="149" t="s">
        <v>245</v>
      </c>
      <c r="F397" s="149"/>
      <c r="G397" s="149"/>
      <c r="H397" s="149"/>
      <c r="I397" s="149"/>
      <c r="J397" s="149"/>
      <c r="K397" s="149"/>
      <c r="L397" s="66" t="s">
        <v>16</v>
      </c>
      <c r="M397" s="66"/>
      <c r="N397" s="66"/>
      <c r="O397" s="66"/>
      <c r="P397" s="98" t="s">
        <v>626</v>
      </c>
      <c r="Q397" s="98"/>
      <c r="R397" s="98"/>
      <c r="S397" s="98"/>
      <c r="T397" s="98"/>
      <c r="U397" s="98"/>
      <c r="V397" s="98"/>
    </row>
    <row r="398" spans="1:22" ht="28.5" customHeight="1" x14ac:dyDescent="0.25">
      <c r="A398" s="150" t="s">
        <v>17</v>
      </c>
      <c r="B398" s="150"/>
      <c r="C398" s="150"/>
      <c r="D398" s="150"/>
      <c r="E398" s="151" t="s">
        <v>560</v>
      </c>
      <c r="F398" s="151"/>
      <c r="G398" s="151"/>
      <c r="H398" s="151"/>
      <c r="I398" s="151"/>
      <c r="J398" s="151"/>
      <c r="K398" s="151"/>
      <c r="L398" s="99"/>
      <c r="M398" s="99"/>
      <c r="N398" s="99"/>
      <c r="O398" s="99"/>
      <c r="P398" s="100" t="s">
        <v>625</v>
      </c>
      <c r="Q398" s="100"/>
      <c r="R398" s="100"/>
      <c r="S398" s="100"/>
      <c r="T398" s="100"/>
      <c r="U398" s="100"/>
      <c r="V398" s="100"/>
    </row>
    <row r="399" spans="1:22" x14ac:dyDescent="0.25">
      <c r="A399" s="148" t="s">
        <v>18</v>
      </c>
      <c r="B399" s="148"/>
      <c r="C399" s="148"/>
      <c r="D399" s="148"/>
      <c r="E399" s="126">
        <v>406</v>
      </c>
      <c r="F399" s="126"/>
      <c r="G399" s="126"/>
      <c r="H399" s="126"/>
      <c r="I399" s="126"/>
      <c r="J399" s="126"/>
      <c r="K399" s="126"/>
      <c r="L399" s="66" t="s">
        <v>18</v>
      </c>
      <c r="M399" s="66"/>
      <c r="N399" s="66"/>
      <c r="O399" s="66"/>
      <c r="P399" s="67"/>
      <c r="Q399" s="67"/>
      <c r="R399" s="67"/>
      <c r="S399" s="67"/>
      <c r="T399" s="67"/>
      <c r="U399" s="67"/>
      <c r="V399" s="67"/>
    </row>
    <row r="400" spans="1:22" x14ac:dyDescent="0.25">
      <c r="A400" s="148" t="s">
        <v>24</v>
      </c>
      <c r="B400" s="148"/>
      <c r="C400" s="148"/>
      <c r="D400" s="148"/>
      <c r="E400" s="126">
        <v>150</v>
      </c>
      <c r="F400" s="126"/>
      <c r="G400" s="126"/>
      <c r="H400" s="126"/>
      <c r="I400" s="126"/>
      <c r="J400" s="126"/>
      <c r="K400" s="126"/>
      <c r="L400" s="66" t="s">
        <v>24</v>
      </c>
      <c r="M400" s="66"/>
      <c r="N400" s="66"/>
      <c r="O400" s="66"/>
      <c r="P400" s="67">
        <v>180</v>
      </c>
      <c r="Q400" s="67"/>
      <c r="R400" s="67"/>
      <c r="S400" s="67"/>
      <c r="T400" s="67"/>
      <c r="U400" s="67"/>
      <c r="V400" s="67"/>
    </row>
    <row r="401" spans="1:25" x14ac:dyDescent="0.25">
      <c r="A401" s="176" t="s">
        <v>19</v>
      </c>
      <c r="B401" s="176"/>
      <c r="C401" s="176"/>
      <c r="D401" s="176"/>
      <c r="E401" s="176"/>
      <c r="F401" s="174" t="s">
        <v>20</v>
      </c>
      <c r="G401" s="174"/>
      <c r="H401" s="174"/>
      <c r="I401" s="174"/>
      <c r="J401" s="174"/>
      <c r="K401" s="174"/>
      <c r="L401" s="110" t="s">
        <v>19</v>
      </c>
      <c r="M401" s="110"/>
      <c r="N401" s="110"/>
      <c r="O401" s="110"/>
      <c r="P401" s="110"/>
      <c r="Q401" s="105" t="s">
        <v>20</v>
      </c>
      <c r="R401" s="105"/>
      <c r="S401" s="105"/>
      <c r="T401" s="105"/>
      <c r="U401" s="105"/>
      <c r="V401" s="105"/>
    </row>
    <row r="402" spans="1:25" x14ac:dyDescent="0.25">
      <c r="A402" s="176"/>
      <c r="B402" s="176"/>
      <c r="C402" s="176"/>
      <c r="D402" s="176"/>
      <c r="E402" s="176"/>
      <c r="F402" s="174" t="s">
        <v>21</v>
      </c>
      <c r="G402" s="174"/>
      <c r="H402" s="174"/>
      <c r="I402" s="174" t="s">
        <v>22</v>
      </c>
      <c r="J402" s="174"/>
      <c r="K402" s="174"/>
      <c r="L402" s="110"/>
      <c r="M402" s="110"/>
      <c r="N402" s="110"/>
      <c r="O402" s="110"/>
      <c r="P402" s="110"/>
      <c r="Q402" s="105" t="s">
        <v>21</v>
      </c>
      <c r="R402" s="105"/>
      <c r="S402" s="105"/>
      <c r="T402" s="105" t="s">
        <v>22</v>
      </c>
      <c r="U402" s="105"/>
      <c r="V402" s="105"/>
    </row>
    <row r="403" spans="1:25" x14ac:dyDescent="0.25">
      <c r="A403" s="313" t="s">
        <v>245</v>
      </c>
      <c r="B403" s="313"/>
      <c r="C403" s="313"/>
      <c r="D403" s="313"/>
      <c r="E403" s="313"/>
      <c r="F403" s="315">
        <v>154.5</v>
      </c>
      <c r="G403" s="316"/>
      <c r="H403" s="317"/>
      <c r="I403" s="315">
        <v>150</v>
      </c>
      <c r="J403" s="316"/>
      <c r="K403" s="317"/>
      <c r="L403" s="322" t="s">
        <v>245</v>
      </c>
      <c r="M403" s="322"/>
      <c r="N403" s="322"/>
      <c r="O403" s="322"/>
      <c r="P403" s="322"/>
      <c r="Q403" s="323">
        <v>180</v>
      </c>
      <c r="R403" s="324"/>
      <c r="S403" s="325"/>
      <c r="T403" s="323">
        <f>I403*180/150</f>
        <v>180</v>
      </c>
      <c r="U403" s="324"/>
      <c r="V403" s="325"/>
      <c r="W403" s="321"/>
      <c r="X403" s="321"/>
      <c r="Y403" s="321"/>
    </row>
    <row r="404" spans="1:25" x14ac:dyDescent="0.25">
      <c r="A404" s="313" t="s">
        <v>25</v>
      </c>
      <c r="B404" s="313"/>
      <c r="C404" s="313"/>
      <c r="D404" s="313"/>
      <c r="E404" s="313"/>
      <c r="F404" s="315"/>
      <c r="G404" s="316"/>
      <c r="H404" s="317"/>
      <c r="I404" s="315">
        <v>150</v>
      </c>
      <c r="J404" s="316"/>
      <c r="K404" s="317"/>
      <c r="L404" s="322" t="s">
        <v>25</v>
      </c>
      <c r="M404" s="322"/>
      <c r="N404" s="322"/>
      <c r="O404" s="322"/>
      <c r="P404" s="322"/>
      <c r="Q404" s="323"/>
      <c r="R404" s="324"/>
      <c r="S404" s="325"/>
      <c r="T404" s="323">
        <v>180</v>
      </c>
      <c r="U404" s="324"/>
      <c r="V404" s="325"/>
    </row>
    <row r="405" spans="1:25" x14ac:dyDescent="0.25">
      <c r="A405" s="313"/>
      <c r="B405" s="313"/>
      <c r="C405" s="313"/>
      <c r="D405" s="313"/>
      <c r="E405" s="313"/>
      <c r="F405" s="315"/>
      <c r="G405" s="316"/>
      <c r="H405" s="317"/>
      <c r="I405" s="315"/>
      <c r="J405" s="316"/>
      <c r="K405" s="317"/>
      <c r="L405" s="322"/>
      <c r="M405" s="322"/>
      <c r="N405" s="322"/>
      <c r="O405" s="322"/>
      <c r="P405" s="322"/>
      <c r="Q405" s="323"/>
      <c r="R405" s="324"/>
      <c r="S405" s="325"/>
      <c r="T405" s="323"/>
      <c r="U405" s="324"/>
      <c r="V405" s="325"/>
    </row>
    <row r="406" spans="1:25" x14ac:dyDescent="0.25">
      <c r="A406" s="313"/>
      <c r="B406" s="313"/>
      <c r="C406" s="313"/>
      <c r="D406" s="313"/>
      <c r="E406" s="313"/>
      <c r="F406" s="315"/>
      <c r="G406" s="316"/>
      <c r="H406" s="317"/>
      <c r="I406" s="315"/>
      <c r="J406" s="316"/>
      <c r="K406" s="317"/>
      <c r="L406" s="322"/>
      <c r="M406" s="322"/>
      <c r="N406" s="322"/>
      <c r="O406" s="322"/>
      <c r="P406" s="322"/>
      <c r="Q406" s="323"/>
      <c r="R406" s="324"/>
      <c r="S406" s="325"/>
      <c r="T406" s="323"/>
      <c r="U406" s="324"/>
      <c r="V406" s="325"/>
    </row>
    <row r="407" spans="1:25" x14ac:dyDescent="0.25">
      <c r="A407" s="313"/>
      <c r="B407" s="313"/>
      <c r="C407" s="313"/>
      <c r="D407" s="313"/>
      <c r="E407" s="313"/>
      <c r="F407" s="315"/>
      <c r="G407" s="316"/>
      <c r="H407" s="317"/>
      <c r="I407" s="315"/>
      <c r="J407" s="316"/>
      <c r="K407" s="317"/>
      <c r="L407" s="322"/>
      <c r="M407" s="322"/>
      <c r="N407" s="322"/>
      <c r="O407" s="322"/>
      <c r="P407" s="322"/>
      <c r="Q407" s="323"/>
      <c r="R407" s="324"/>
      <c r="S407" s="325"/>
      <c r="T407" s="323"/>
      <c r="U407" s="324"/>
      <c r="V407" s="325"/>
    </row>
    <row r="408" spans="1:25" x14ac:dyDescent="0.25">
      <c r="A408" s="313"/>
      <c r="B408" s="313"/>
      <c r="C408" s="313"/>
      <c r="D408" s="313"/>
      <c r="E408" s="313"/>
      <c r="F408" s="315"/>
      <c r="G408" s="316"/>
      <c r="H408" s="317"/>
      <c r="I408" s="315"/>
      <c r="J408" s="316"/>
      <c r="K408" s="317"/>
      <c r="L408" s="322"/>
      <c r="M408" s="322"/>
      <c r="N408" s="322"/>
      <c r="O408" s="322"/>
      <c r="P408" s="322"/>
      <c r="Q408" s="323"/>
      <c r="R408" s="324"/>
      <c r="S408" s="325"/>
      <c r="T408" s="323"/>
      <c r="U408" s="324"/>
      <c r="V408" s="325"/>
    </row>
    <row r="409" spans="1:25" x14ac:dyDescent="0.25">
      <c r="A409" s="318"/>
      <c r="B409" s="319"/>
      <c r="C409" s="319"/>
      <c r="D409" s="319"/>
      <c r="E409" s="320"/>
      <c r="F409" s="314"/>
      <c r="G409" s="314"/>
      <c r="H409" s="314"/>
      <c r="I409" s="314"/>
      <c r="J409" s="314"/>
      <c r="K409" s="314"/>
      <c r="L409" s="328"/>
      <c r="M409" s="329"/>
      <c r="N409" s="329"/>
      <c r="O409" s="329"/>
      <c r="P409" s="330"/>
      <c r="Q409" s="327"/>
      <c r="R409" s="327"/>
      <c r="S409" s="327"/>
      <c r="T409" s="327"/>
      <c r="U409" s="327"/>
      <c r="V409" s="327"/>
    </row>
    <row r="410" spans="1:25" ht="15" hidden="1" customHeight="1" x14ac:dyDescent="0.25">
      <c r="A410" s="313"/>
      <c r="B410" s="313"/>
      <c r="C410" s="313"/>
      <c r="D410" s="313"/>
      <c r="E410" s="313"/>
      <c r="F410" s="314"/>
      <c r="G410" s="314"/>
      <c r="H410" s="314"/>
      <c r="I410" s="314"/>
      <c r="J410" s="314"/>
      <c r="K410" s="314"/>
      <c r="L410" s="322"/>
      <c r="M410" s="322"/>
      <c r="N410" s="322"/>
      <c r="O410" s="322"/>
      <c r="P410" s="322"/>
      <c r="Q410" s="327"/>
      <c r="R410" s="327"/>
      <c r="S410" s="327"/>
      <c r="T410" s="327"/>
      <c r="U410" s="327"/>
      <c r="V410" s="327"/>
    </row>
    <row r="411" spans="1:25" ht="15" hidden="1" customHeight="1" x14ac:dyDescent="0.25">
      <c r="A411" s="313"/>
      <c r="B411" s="313"/>
      <c r="C411" s="313"/>
      <c r="D411" s="313"/>
      <c r="E411" s="313"/>
      <c r="F411" s="314"/>
      <c r="G411" s="314"/>
      <c r="H411" s="314"/>
      <c r="I411" s="314"/>
      <c r="J411" s="314"/>
      <c r="K411" s="314"/>
      <c r="L411" s="322"/>
      <c r="M411" s="322"/>
      <c r="N411" s="322"/>
      <c r="O411" s="322"/>
      <c r="P411" s="322"/>
      <c r="Q411" s="327"/>
      <c r="R411" s="327"/>
      <c r="S411" s="327"/>
      <c r="T411" s="327"/>
      <c r="U411" s="327"/>
      <c r="V411" s="327"/>
    </row>
    <row r="412" spans="1:25" ht="15" hidden="1" customHeight="1" x14ac:dyDescent="0.25">
      <c r="A412" s="313"/>
      <c r="B412" s="313"/>
      <c r="C412" s="313"/>
      <c r="D412" s="313"/>
      <c r="E412" s="313"/>
      <c r="F412" s="314"/>
      <c r="G412" s="314"/>
      <c r="H412" s="314"/>
      <c r="I412" s="314"/>
      <c r="J412" s="314"/>
      <c r="K412" s="314"/>
      <c r="L412" s="322"/>
      <c r="M412" s="322"/>
      <c r="N412" s="322"/>
      <c r="O412" s="322"/>
      <c r="P412" s="322"/>
      <c r="Q412" s="327"/>
      <c r="R412" s="327"/>
      <c r="S412" s="327"/>
      <c r="T412" s="327"/>
      <c r="U412" s="327"/>
      <c r="V412" s="327"/>
    </row>
    <row r="413" spans="1:25" ht="15" hidden="1" customHeight="1" x14ac:dyDescent="0.25">
      <c r="A413" s="313"/>
      <c r="B413" s="313"/>
      <c r="C413" s="313"/>
      <c r="D413" s="313"/>
      <c r="E413" s="313"/>
      <c r="F413" s="314"/>
      <c r="G413" s="314"/>
      <c r="H413" s="314"/>
      <c r="I413" s="314"/>
      <c r="J413" s="314"/>
      <c r="K413" s="314"/>
      <c r="L413" s="322"/>
      <c r="M413" s="322"/>
      <c r="N413" s="322"/>
      <c r="O413" s="322"/>
      <c r="P413" s="322"/>
      <c r="Q413" s="327"/>
      <c r="R413" s="327"/>
      <c r="S413" s="327"/>
      <c r="T413" s="327"/>
      <c r="U413" s="327"/>
      <c r="V413" s="327"/>
    </row>
    <row r="414" spans="1:25" x14ac:dyDescent="0.25">
      <c r="A414" s="313"/>
      <c r="B414" s="313"/>
      <c r="C414" s="313"/>
      <c r="D414" s="313"/>
      <c r="E414" s="313"/>
      <c r="F414" s="314"/>
      <c r="G414" s="314"/>
      <c r="H414" s="314"/>
      <c r="I414" s="314"/>
      <c r="J414" s="314"/>
      <c r="K414" s="314"/>
      <c r="L414" s="322"/>
      <c r="M414" s="322"/>
      <c r="N414" s="322"/>
      <c r="O414" s="322"/>
      <c r="P414" s="322"/>
      <c r="Q414" s="327"/>
      <c r="R414" s="327"/>
      <c r="S414" s="327"/>
      <c r="T414" s="327"/>
      <c r="U414" s="327"/>
      <c r="V414" s="327"/>
    </row>
    <row r="415" spans="1:25" x14ac:dyDescent="0.25">
      <c r="A415" s="313"/>
      <c r="B415" s="313"/>
      <c r="C415" s="313"/>
      <c r="D415" s="313"/>
      <c r="E415" s="313"/>
      <c r="F415" s="314"/>
      <c r="G415" s="314"/>
      <c r="H415" s="314"/>
      <c r="I415" s="314"/>
      <c r="J415" s="314"/>
      <c r="K415" s="314"/>
      <c r="L415" s="322"/>
      <c r="M415" s="322"/>
      <c r="N415" s="322"/>
      <c r="O415" s="322"/>
      <c r="P415" s="322"/>
      <c r="Q415" s="327"/>
      <c r="R415" s="327"/>
      <c r="S415" s="327"/>
      <c r="T415" s="327"/>
      <c r="U415" s="327"/>
      <c r="V415" s="327"/>
    </row>
    <row r="416" spans="1:25" x14ac:dyDescent="0.25">
      <c r="A416" s="313"/>
      <c r="B416" s="313"/>
      <c r="C416" s="313"/>
      <c r="D416" s="313"/>
      <c r="E416" s="313"/>
      <c r="F416" s="314"/>
      <c r="G416" s="314"/>
      <c r="H416" s="314"/>
      <c r="I416" s="314"/>
      <c r="J416" s="314"/>
      <c r="K416" s="314"/>
      <c r="L416" s="322"/>
      <c r="M416" s="322"/>
      <c r="N416" s="322"/>
      <c r="O416" s="322"/>
      <c r="P416" s="322"/>
      <c r="Q416" s="327"/>
      <c r="R416" s="327"/>
      <c r="S416" s="327"/>
      <c r="T416" s="327"/>
      <c r="U416" s="327"/>
      <c r="V416" s="327"/>
    </row>
    <row r="417" spans="1:22" x14ac:dyDescent="0.25">
      <c r="A417" s="139" t="s">
        <v>31</v>
      </c>
      <c r="B417" s="139"/>
      <c r="C417" s="139"/>
      <c r="D417" s="139"/>
      <c r="E417" s="139"/>
      <c r="F417" s="139"/>
      <c r="G417" s="139"/>
      <c r="H417" s="139"/>
      <c r="I417" s="138"/>
      <c r="J417" s="138"/>
      <c r="K417" s="138"/>
      <c r="L417" s="68" t="s">
        <v>31</v>
      </c>
      <c r="M417" s="68"/>
      <c r="N417" s="68"/>
      <c r="O417" s="68"/>
      <c r="P417" s="68"/>
      <c r="Q417" s="68"/>
      <c r="R417" s="68"/>
      <c r="S417" s="68"/>
      <c r="T417" s="84"/>
      <c r="U417" s="84"/>
      <c r="V417" s="84"/>
    </row>
    <row r="418" spans="1:22" ht="15" customHeight="1" x14ac:dyDescent="0.25">
      <c r="A418" s="174" t="s">
        <v>26</v>
      </c>
      <c r="B418" s="174"/>
      <c r="C418" s="174"/>
      <c r="D418" s="174"/>
      <c r="E418" s="174"/>
      <c r="F418" s="174"/>
      <c r="G418" s="175" t="s">
        <v>30</v>
      </c>
      <c r="H418" s="175"/>
      <c r="I418" s="142" t="s">
        <v>9</v>
      </c>
      <c r="J418" s="143"/>
      <c r="K418" s="144"/>
      <c r="L418" s="105" t="s">
        <v>26</v>
      </c>
      <c r="M418" s="105"/>
      <c r="N418" s="105"/>
      <c r="O418" s="105"/>
      <c r="P418" s="105"/>
      <c r="Q418" s="105"/>
      <c r="R418" s="106" t="s">
        <v>30</v>
      </c>
      <c r="S418" s="106"/>
      <c r="T418" s="75" t="s">
        <v>9</v>
      </c>
      <c r="U418" s="76"/>
      <c r="V418" s="77"/>
    </row>
    <row r="419" spans="1:22" x14ac:dyDescent="0.25">
      <c r="A419" s="174" t="s">
        <v>27</v>
      </c>
      <c r="B419" s="174"/>
      <c r="C419" s="174" t="s">
        <v>28</v>
      </c>
      <c r="D419" s="174"/>
      <c r="E419" s="174" t="s">
        <v>29</v>
      </c>
      <c r="F419" s="174"/>
      <c r="G419" s="175"/>
      <c r="H419" s="175"/>
      <c r="I419" s="145"/>
      <c r="J419" s="146"/>
      <c r="K419" s="147"/>
      <c r="L419" s="105" t="s">
        <v>27</v>
      </c>
      <c r="M419" s="105"/>
      <c r="N419" s="105" t="s">
        <v>28</v>
      </c>
      <c r="O419" s="105"/>
      <c r="P419" s="105" t="s">
        <v>29</v>
      </c>
      <c r="Q419" s="105"/>
      <c r="R419" s="106"/>
      <c r="S419" s="106"/>
      <c r="T419" s="78"/>
      <c r="U419" s="79"/>
      <c r="V419" s="80"/>
    </row>
    <row r="420" spans="1:22" x14ac:dyDescent="0.25">
      <c r="A420" s="172">
        <v>4.2</v>
      </c>
      <c r="B420" s="172"/>
      <c r="C420" s="172">
        <v>3.3</v>
      </c>
      <c r="D420" s="172"/>
      <c r="E420" s="172">
        <v>6.1</v>
      </c>
      <c r="F420" s="172"/>
      <c r="G420" s="172">
        <v>70.900000000000006</v>
      </c>
      <c r="H420" s="172"/>
      <c r="I420" s="251">
        <v>1</v>
      </c>
      <c r="J420" s="152"/>
      <c r="K420" s="38"/>
      <c r="L420" s="107">
        <f>A420*180/150</f>
        <v>5.04</v>
      </c>
      <c r="M420" s="107"/>
      <c r="N420" s="107">
        <v>4.5</v>
      </c>
      <c r="O420" s="107"/>
      <c r="P420" s="107">
        <v>7</v>
      </c>
      <c r="Q420" s="107"/>
      <c r="R420" s="107">
        <v>90</v>
      </c>
      <c r="S420" s="107"/>
      <c r="T420" s="107">
        <f>I420*180/150</f>
        <v>1.2</v>
      </c>
      <c r="U420" s="81"/>
      <c r="V420" s="5"/>
    </row>
    <row r="421" spans="1:22" x14ac:dyDescent="0.25">
      <c r="A421" s="138" t="s">
        <v>32</v>
      </c>
      <c r="B421" s="138"/>
      <c r="C421" s="138"/>
      <c r="D421" s="138"/>
      <c r="E421" s="138"/>
      <c r="F421" s="138"/>
      <c r="G421" s="138"/>
      <c r="H421" s="138"/>
      <c r="I421" s="310"/>
      <c r="J421" s="310"/>
      <c r="K421" s="310"/>
      <c r="L421" s="84" t="s">
        <v>32</v>
      </c>
      <c r="M421" s="84"/>
      <c r="N421" s="84"/>
      <c r="O421" s="84"/>
      <c r="P421" s="84"/>
      <c r="Q421" s="84"/>
      <c r="R421" s="84"/>
      <c r="S421" s="84"/>
      <c r="T421" s="108"/>
      <c r="U421" s="108"/>
      <c r="V421" s="108"/>
    </row>
    <row r="422" spans="1:22" ht="51.75" customHeight="1" x14ac:dyDescent="0.25">
      <c r="A422" s="311" t="s">
        <v>561</v>
      </c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343" t="s">
        <v>627</v>
      </c>
      <c r="M422" s="99"/>
      <c r="N422" s="99"/>
      <c r="O422" s="99"/>
      <c r="P422" s="99"/>
      <c r="Q422" s="99"/>
      <c r="R422" s="99"/>
      <c r="S422" s="99"/>
      <c r="T422" s="99"/>
      <c r="U422" s="99"/>
      <c r="V422" s="99"/>
    </row>
    <row r="423" spans="1:22" x14ac:dyDescent="0.25">
      <c r="A423" s="126" t="s">
        <v>10</v>
      </c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67" t="s">
        <v>10</v>
      </c>
      <c r="M423" s="67"/>
      <c r="N423" s="67"/>
      <c r="O423" s="67"/>
      <c r="P423" s="67"/>
      <c r="Q423" s="67"/>
      <c r="R423" s="67"/>
      <c r="S423" s="67"/>
      <c r="T423" s="67"/>
      <c r="U423" s="67"/>
      <c r="V423" s="67"/>
    </row>
    <row r="424" spans="1:22" ht="54" customHeight="1" x14ac:dyDescent="0.25">
      <c r="A424" s="312" t="s">
        <v>246</v>
      </c>
      <c r="B424" s="312"/>
      <c r="C424" s="312"/>
      <c r="D424" s="312"/>
      <c r="E424" s="312"/>
      <c r="F424" s="312"/>
      <c r="G424" s="312"/>
      <c r="H424" s="312"/>
      <c r="I424" s="312"/>
      <c r="J424" s="312"/>
      <c r="K424" s="312"/>
      <c r="L424" s="265" t="s">
        <v>246</v>
      </c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</row>
    <row r="425" spans="1:22" x14ac:dyDescent="0.25">
      <c r="A425" s="126" t="s">
        <v>11</v>
      </c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67" t="s">
        <v>11</v>
      </c>
      <c r="M425" s="67"/>
      <c r="N425" s="67"/>
      <c r="O425" s="67"/>
      <c r="P425" s="67"/>
      <c r="Q425" s="67"/>
      <c r="R425" s="67"/>
      <c r="S425" s="67"/>
      <c r="T425" s="67"/>
      <c r="U425" s="67"/>
      <c r="V425" s="67"/>
    </row>
    <row r="426" spans="1:22" ht="66.75" customHeight="1" x14ac:dyDescent="0.25">
      <c r="A426" s="127" t="s">
        <v>562</v>
      </c>
      <c r="B426" s="312"/>
      <c r="C426" s="312"/>
      <c r="D426" s="312"/>
      <c r="E426" s="312"/>
      <c r="F426" s="312"/>
      <c r="G426" s="312"/>
      <c r="H426" s="312"/>
      <c r="I426" s="312"/>
      <c r="J426" s="312"/>
      <c r="K426" s="312"/>
      <c r="L426" s="63" t="s">
        <v>698</v>
      </c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</row>
    <row r="427" spans="1:22" x14ac:dyDescent="0.25">
      <c r="A427" s="162"/>
      <c r="B427" s="162"/>
      <c r="C427" s="162"/>
      <c r="D427" s="162"/>
      <c r="E427" s="42"/>
      <c r="F427" s="42"/>
      <c r="G427" s="42"/>
      <c r="H427" s="42"/>
      <c r="I427" s="42"/>
      <c r="J427" s="42"/>
      <c r="K427" s="42"/>
      <c r="L427" s="64"/>
      <c r="M427" s="64"/>
      <c r="N427" s="64"/>
      <c r="O427" s="64"/>
      <c r="P427" s="7"/>
      <c r="Q427" s="7"/>
      <c r="R427" s="7"/>
      <c r="S427" s="7"/>
      <c r="T427" s="7"/>
      <c r="U427" s="7"/>
      <c r="V427" s="7"/>
    </row>
    <row r="428" spans="1:22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x14ac:dyDescent="0.25">
      <c r="A429" s="131"/>
      <c r="B429" s="131"/>
      <c r="C429" s="131"/>
      <c r="D429" s="44"/>
      <c r="E429" s="131"/>
      <c r="F429" s="131"/>
      <c r="G429" s="131"/>
      <c r="H429" s="44"/>
      <c r="I429" s="131"/>
      <c r="J429" s="131"/>
      <c r="K429" s="131"/>
      <c r="L429" s="65"/>
      <c r="M429" s="65"/>
      <c r="N429" s="65"/>
      <c r="O429" s="8"/>
      <c r="P429" s="65"/>
      <c r="Q429" s="65"/>
      <c r="R429" s="65"/>
      <c r="S429" s="8"/>
      <c r="T429" s="65"/>
      <c r="U429" s="65"/>
      <c r="V429" s="65"/>
    </row>
    <row r="430" spans="1:22" x14ac:dyDescent="0.25">
      <c r="A430" s="162"/>
      <c r="B430" s="162"/>
      <c r="C430" s="162"/>
      <c r="D430" s="162"/>
      <c r="E430" s="42"/>
      <c r="F430" s="42"/>
      <c r="G430" s="42"/>
      <c r="H430" s="42"/>
      <c r="I430" s="42"/>
      <c r="J430" s="42"/>
      <c r="K430" s="42"/>
      <c r="L430" s="64"/>
      <c r="M430" s="64"/>
      <c r="N430" s="64"/>
      <c r="O430" s="64"/>
      <c r="P430" s="7"/>
      <c r="Q430" s="7"/>
      <c r="R430" s="7"/>
      <c r="S430" s="7"/>
      <c r="T430" s="7"/>
      <c r="U430" s="7"/>
      <c r="V430" s="7"/>
    </row>
    <row r="431" spans="1:22" x14ac:dyDescent="0.25">
      <c r="A431" s="126" t="s">
        <v>391</v>
      </c>
      <c r="B431" s="126"/>
      <c r="C431" s="126"/>
      <c r="D431" s="126"/>
      <c r="E431" s="126"/>
      <c r="F431" s="126"/>
      <c r="G431" s="39"/>
      <c r="H431" s="39"/>
      <c r="I431" s="41"/>
      <c r="J431" s="126" t="s">
        <v>38</v>
      </c>
      <c r="K431" s="126"/>
      <c r="L431" s="67" t="s">
        <v>391</v>
      </c>
      <c r="M431" s="67"/>
      <c r="N431" s="67"/>
      <c r="O431" s="67"/>
      <c r="P431" s="67"/>
      <c r="Q431" s="67"/>
      <c r="R431" s="4"/>
      <c r="S431" s="4"/>
      <c r="T431" s="2"/>
      <c r="U431" s="67" t="s">
        <v>38</v>
      </c>
      <c r="V431" s="67"/>
    </row>
    <row r="432" spans="1:22" ht="12.75" customHeight="1" x14ac:dyDescent="0.25">
      <c r="G432" s="45"/>
      <c r="H432" s="128"/>
      <c r="I432" s="128"/>
      <c r="J432" s="128" t="s">
        <v>0</v>
      </c>
      <c r="K432" s="128"/>
      <c r="L432" s="9"/>
      <c r="R432" s="1"/>
      <c r="S432" s="103"/>
      <c r="T432" s="103"/>
      <c r="U432" s="103" t="s">
        <v>0</v>
      </c>
      <c r="V432" s="103"/>
    </row>
    <row r="433" spans="1:22" ht="12.75" customHeight="1" x14ac:dyDescent="0.25">
      <c r="H433" s="128"/>
      <c r="I433" s="128"/>
      <c r="J433" s="128" t="s">
        <v>15</v>
      </c>
      <c r="K433" s="128"/>
      <c r="S433" s="103"/>
      <c r="T433" s="103"/>
      <c r="U433" s="103" t="s">
        <v>632</v>
      </c>
      <c r="V433" s="103"/>
    </row>
    <row r="434" spans="1:22" ht="17.25" customHeight="1" x14ac:dyDescent="0.25">
      <c r="G434" s="43"/>
      <c r="H434" s="129"/>
      <c r="I434" s="129"/>
      <c r="J434" s="129"/>
      <c r="K434" s="129"/>
      <c r="R434" s="3"/>
      <c r="S434" s="104" t="s">
        <v>633</v>
      </c>
      <c r="T434" s="104"/>
      <c r="U434" s="104"/>
      <c r="V434" s="104"/>
    </row>
    <row r="435" spans="1:22" ht="21.75" customHeight="1" x14ac:dyDescent="0.25">
      <c r="G435" s="43"/>
      <c r="H435" s="130" t="s">
        <v>1</v>
      </c>
      <c r="I435" s="130"/>
      <c r="J435" s="130"/>
      <c r="K435" s="130"/>
      <c r="R435" s="3"/>
      <c r="S435" s="94" t="s">
        <v>1</v>
      </c>
      <c r="T435" s="94"/>
      <c r="U435" s="94"/>
      <c r="V435" s="94"/>
    </row>
    <row r="436" spans="1:22" ht="19.5" customHeight="1" x14ac:dyDescent="0.25">
      <c r="G436" s="43"/>
      <c r="H436" s="130" t="s">
        <v>2</v>
      </c>
      <c r="I436" s="130"/>
      <c r="J436" s="130"/>
      <c r="K436" s="130"/>
      <c r="R436" s="3"/>
      <c r="S436" s="94" t="s">
        <v>2</v>
      </c>
      <c r="T436" s="94"/>
      <c r="U436" s="94"/>
      <c r="V436" s="94"/>
    </row>
    <row r="437" spans="1:22" ht="21" customHeight="1" x14ac:dyDescent="0.25">
      <c r="G437" s="43"/>
      <c r="H437" s="130" t="s">
        <v>3</v>
      </c>
      <c r="I437" s="130"/>
      <c r="J437" s="130"/>
      <c r="K437" s="130"/>
      <c r="R437" s="3"/>
      <c r="S437" s="94" t="s">
        <v>3</v>
      </c>
      <c r="T437" s="94"/>
      <c r="U437" s="94"/>
      <c r="V437" s="94"/>
    </row>
    <row r="438" spans="1:22" x14ac:dyDescent="0.25">
      <c r="H438" s="131" t="s">
        <v>4</v>
      </c>
      <c r="I438" s="131"/>
      <c r="J438" s="131"/>
      <c r="K438" s="131"/>
      <c r="S438" s="95" t="s">
        <v>36</v>
      </c>
      <c r="T438" s="95"/>
      <c r="U438" s="95"/>
      <c r="V438" s="95"/>
    </row>
    <row r="439" spans="1:22" ht="4.5" customHeight="1" x14ac:dyDescent="0.25"/>
    <row r="440" spans="1:22" x14ac:dyDescent="0.25">
      <c r="C440" s="149" t="s">
        <v>572</v>
      </c>
      <c r="D440" s="149"/>
      <c r="E440" s="149"/>
      <c r="F440" s="149"/>
      <c r="G440" s="149"/>
      <c r="H440" s="149"/>
      <c r="I440" s="149"/>
      <c r="N440" s="98" t="s">
        <v>573</v>
      </c>
      <c r="O440" s="98"/>
      <c r="P440" s="98"/>
      <c r="Q440" s="98"/>
      <c r="R440" s="98"/>
      <c r="S440" s="98"/>
      <c r="T440" s="98"/>
    </row>
    <row r="441" spans="1:22" ht="5.25" customHeight="1" x14ac:dyDescent="0.25"/>
    <row r="442" spans="1:22" x14ac:dyDescent="0.25">
      <c r="A442" s="148" t="s">
        <v>16</v>
      </c>
      <c r="B442" s="148"/>
      <c r="C442" s="148"/>
      <c r="D442" s="148"/>
      <c r="E442" s="149" t="s">
        <v>574</v>
      </c>
      <c r="F442" s="149"/>
      <c r="G442" s="149"/>
      <c r="H442" s="149"/>
      <c r="I442" s="149"/>
      <c r="J442" s="149"/>
      <c r="K442" s="149"/>
      <c r="L442" s="66" t="s">
        <v>16</v>
      </c>
      <c r="M442" s="66"/>
      <c r="N442" s="66"/>
      <c r="O442" s="66"/>
      <c r="P442" s="98" t="s">
        <v>574</v>
      </c>
      <c r="Q442" s="98"/>
      <c r="R442" s="98"/>
      <c r="S442" s="98"/>
      <c r="T442" s="98"/>
      <c r="U442" s="98"/>
      <c r="V442" s="98"/>
    </row>
    <row r="443" spans="1:22" ht="42" customHeight="1" x14ac:dyDescent="0.25">
      <c r="A443" s="150" t="s">
        <v>17</v>
      </c>
      <c r="B443" s="150"/>
      <c r="C443" s="150"/>
      <c r="D443" s="150"/>
      <c r="E443" s="151" t="s">
        <v>603</v>
      </c>
      <c r="F443" s="151"/>
      <c r="G443" s="151"/>
      <c r="H443" s="151"/>
      <c r="I443" s="151"/>
      <c r="J443" s="151"/>
      <c r="K443" s="151"/>
      <c r="L443" s="99" t="s">
        <v>17</v>
      </c>
      <c r="M443" s="99"/>
      <c r="N443" s="99"/>
      <c r="O443" s="99"/>
      <c r="P443" s="100" t="s">
        <v>603</v>
      </c>
      <c r="Q443" s="100"/>
      <c r="R443" s="100"/>
      <c r="S443" s="100"/>
      <c r="T443" s="100"/>
      <c r="U443" s="100"/>
      <c r="V443" s="100"/>
    </row>
    <row r="444" spans="1:22" x14ac:dyDescent="0.25">
      <c r="A444" s="148" t="s">
        <v>18</v>
      </c>
      <c r="B444" s="148"/>
      <c r="C444" s="148"/>
      <c r="D444" s="148"/>
      <c r="E444" s="126" t="s">
        <v>575</v>
      </c>
      <c r="F444" s="126"/>
      <c r="G444" s="126"/>
      <c r="H444" s="126"/>
      <c r="I444" s="126"/>
      <c r="J444" s="126"/>
      <c r="K444" s="126"/>
      <c r="L444" s="66" t="s">
        <v>18</v>
      </c>
      <c r="M444" s="66"/>
      <c r="N444" s="66"/>
      <c r="O444" s="66"/>
      <c r="P444" s="67" t="s">
        <v>575</v>
      </c>
      <c r="Q444" s="67"/>
      <c r="R444" s="67"/>
      <c r="S444" s="67"/>
      <c r="T444" s="67"/>
      <c r="U444" s="67"/>
      <c r="V444" s="67"/>
    </row>
    <row r="445" spans="1:22" x14ac:dyDescent="0.25">
      <c r="A445" s="148" t="s">
        <v>24</v>
      </c>
      <c r="B445" s="148"/>
      <c r="C445" s="148"/>
      <c r="D445" s="148"/>
      <c r="E445" s="126">
        <v>180</v>
      </c>
      <c r="F445" s="126"/>
      <c r="G445" s="126"/>
      <c r="H445" s="126"/>
      <c r="I445" s="126"/>
      <c r="J445" s="126"/>
      <c r="K445" s="126"/>
      <c r="L445" s="66" t="s">
        <v>24</v>
      </c>
      <c r="M445" s="66"/>
      <c r="N445" s="66"/>
      <c r="O445" s="66"/>
      <c r="P445" s="67">
        <v>200</v>
      </c>
      <c r="Q445" s="67"/>
      <c r="R445" s="67"/>
      <c r="S445" s="67"/>
      <c r="T445" s="67"/>
      <c r="U445" s="67"/>
      <c r="V445" s="67"/>
    </row>
    <row r="446" spans="1:22" x14ac:dyDescent="0.25">
      <c r="A446" s="176" t="s">
        <v>19</v>
      </c>
      <c r="B446" s="176"/>
      <c r="C446" s="176"/>
      <c r="D446" s="176"/>
      <c r="E446" s="176"/>
      <c r="F446" s="174" t="s">
        <v>20</v>
      </c>
      <c r="G446" s="174"/>
      <c r="H446" s="174"/>
      <c r="I446" s="174"/>
      <c r="J446" s="174"/>
      <c r="K446" s="174"/>
      <c r="L446" s="110" t="s">
        <v>19</v>
      </c>
      <c r="M446" s="110"/>
      <c r="N446" s="110"/>
      <c r="O446" s="110"/>
      <c r="P446" s="110"/>
      <c r="Q446" s="105" t="s">
        <v>20</v>
      </c>
      <c r="R446" s="105"/>
      <c r="S446" s="105"/>
      <c r="T446" s="105"/>
      <c r="U446" s="105"/>
      <c r="V446" s="105"/>
    </row>
    <row r="447" spans="1:22" x14ac:dyDescent="0.25">
      <c r="A447" s="176"/>
      <c r="B447" s="176"/>
      <c r="C447" s="176"/>
      <c r="D447" s="176"/>
      <c r="E447" s="176"/>
      <c r="F447" s="174" t="s">
        <v>21</v>
      </c>
      <c r="G447" s="174"/>
      <c r="H447" s="174"/>
      <c r="I447" s="174" t="s">
        <v>22</v>
      </c>
      <c r="J447" s="174"/>
      <c r="K447" s="174"/>
      <c r="L447" s="110"/>
      <c r="M447" s="110"/>
      <c r="N447" s="110"/>
      <c r="O447" s="110"/>
      <c r="P447" s="110"/>
      <c r="Q447" s="105" t="s">
        <v>21</v>
      </c>
      <c r="R447" s="105"/>
      <c r="S447" s="105"/>
      <c r="T447" s="105" t="s">
        <v>22</v>
      </c>
      <c r="U447" s="105"/>
      <c r="V447" s="105"/>
    </row>
    <row r="448" spans="1:22" x14ac:dyDescent="0.25">
      <c r="A448" s="173" t="s">
        <v>195</v>
      </c>
      <c r="B448" s="173"/>
      <c r="C448" s="173"/>
      <c r="D448" s="173"/>
      <c r="E448" s="173"/>
      <c r="F448" s="132">
        <v>1.8</v>
      </c>
      <c r="G448" s="133"/>
      <c r="H448" s="134"/>
      <c r="I448" s="132">
        <v>1.8</v>
      </c>
      <c r="J448" s="133"/>
      <c r="K448" s="134"/>
      <c r="L448" s="109" t="s">
        <v>195</v>
      </c>
      <c r="M448" s="109"/>
      <c r="N448" s="109"/>
      <c r="O448" s="109"/>
      <c r="P448" s="109"/>
      <c r="Q448" s="81">
        <v>1.4</v>
      </c>
      <c r="R448" s="83"/>
      <c r="S448" s="82"/>
      <c r="T448" s="81">
        <v>1.4</v>
      </c>
      <c r="U448" s="83"/>
      <c r="V448" s="82"/>
    </row>
    <row r="449" spans="1:22" x14ac:dyDescent="0.25">
      <c r="A449" s="173" t="s">
        <v>196</v>
      </c>
      <c r="B449" s="173"/>
      <c r="C449" s="173"/>
      <c r="D449" s="173"/>
      <c r="E449" s="173"/>
      <c r="F449" s="132">
        <v>46</v>
      </c>
      <c r="G449" s="133"/>
      <c r="H449" s="134"/>
      <c r="I449" s="132">
        <v>46</v>
      </c>
      <c r="J449" s="133"/>
      <c r="K449" s="134"/>
      <c r="L449" s="109" t="s">
        <v>196</v>
      </c>
      <c r="M449" s="109"/>
      <c r="N449" s="109"/>
      <c r="O449" s="109"/>
      <c r="P449" s="109"/>
      <c r="Q449" s="81">
        <f t="shared" ref="Q449:Q452" si="50">F449*200/180</f>
        <v>51.111111111111114</v>
      </c>
      <c r="R449" s="83"/>
      <c r="S449" s="82"/>
      <c r="T449" s="81">
        <f t="shared" ref="T449:T453" si="51">I449*200/180</f>
        <v>51.111111111111114</v>
      </c>
      <c r="U449" s="83"/>
      <c r="V449" s="82"/>
    </row>
    <row r="450" spans="1:22" x14ac:dyDescent="0.25">
      <c r="A450" s="173" t="s">
        <v>57</v>
      </c>
      <c r="B450" s="173"/>
      <c r="C450" s="173"/>
      <c r="D450" s="173"/>
      <c r="E450" s="173"/>
      <c r="F450" s="132">
        <v>134</v>
      </c>
      <c r="G450" s="133"/>
      <c r="H450" s="134"/>
      <c r="I450" s="132">
        <v>134</v>
      </c>
      <c r="J450" s="133"/>
      <c r="K450" s="134"/>
      <c r="L450" s="109" t="s">
        <v>57</v>
      </c>
      <c r="M450" s="109"/>
      <c r="N450" s="109"/>
      <c r="O450" s="109"/>
      <c r="P450" s="109"/>
      <c r="Q450" s="81">
        <f t="shared" si="50"/>
        <v>148.88888888888889</v>
      </c>
      <c r="R450" s="83"/>
      <c r="S450" s="82"/>
      <c r="T450" s="81">
        <f t="shared" si="51"/>
        <v>148.88888888888889</v>
      </c>
      <c r="U450" s="83"/>
      <c r="V450" s="82"/>
    </row>
    <row r="451" spans="1:22" x14ac:dyDescent="0.25">
      <c r="A451" s="173" t="s">
        <v>42</v>
      </c>
      <c r="B451" s="173"/>
      <c r="C451" s="173"/>
      <c r="D451" s="173"/>
      <c r="E451" s="173"/>
      <c r="F451" s="132">
        <v>4.5</v>
      </c>
      <c r="G451" s="133"/>
      <c r="H451" s="134"/>
      <c r="I451" s="132">
        <v>4.5</v>
      </c>
      <c r="J451" s="133"/>
      <c r="K451" s="134"/>
      <c r="L451" s="344" t="s">
        <v>42</v>
      </c>
      <c r="M451" s="344"/>
      <c r="N451" s="344"/>
      <c r="O451" s="344"/>
      <c r="P451" s="344"/>
      <c r="Q451" s="118">
        <v>7</v>
      </c>
      <c r="R451" s="119"/>
      <c r="S451" s="120"/>
      <c r="T451" s="118">
        <v>7</v>
      </c>
      <c r="U451" s="119"/>
      <c r="V451" s="120"/>
    </row>
    <row r="452" spans="1:22" x14ac:dyDescent="0.25">
      <c r="A452" s="173" t="s">
        <v>232</v>
      </c>
      <c r="B452" s="173"/>
      <c r="C452" s="173"/>
      <c r="D452" s="173"/>
      <c r="E452" s="173"/>
      <c r="F452" s="132">
        <v>40.5</v>
      </c>
      <c r="G452" s="133"/>
      <c r="H452" s="134"/>
      <c r="I452" s="132">
        <v>36</v>
      </c>
      <c r="J452" s="133"/>
      <c r="K452" s="134"/>
      <c r="L452" s="109" t="s">
        <v>232</v>
      </c>
      <c r="M452" s="109"/>
      <c r="N452" s="109"/>
      <c r="O452" s="109"/>
      <c r="P452" s="109"/>
      <c r="Q452" s="81">
        <f t="shared" si="50"/>
        <v>45</v>
      </c>
      <c r="R452" s="83"/>
      <c r="S452" s="82"/>
      <c r="T452" s="81">
        <f t="shared" si="51"/>
        <v>40</v>
      </c>
      <c r="U452" s="83"/>
      <c r="V452" s="82"/>
    </row>
    <row r="453" spans="1:22" x14ac:dyDescent="0.25">
      <c r="A453" s="173" t="s">
        <v>25</v>
      </c>
      <c r="B453" s="173"/>
      <c r="C453" s="173"/>
      <c r="D453" s="173"/>
      <c r="E453" s="173"/>
      <c r="F453" s="132"/>
      <c r="G453" s="133"/>
      <c r="H453" s="134"/>
      <c r="I453" s="132">
        <v>180</v>
      </c>
      <c r="J453" s="133"/>
      <c r="K453" s="134"/>
      <c r="L453" s="109" t="s">
        <v>25</v>
      </c>
      <c r="M453" s="109"/>
      <c r="N453" s="109"/>
      <c r="O453" s="109"/>
      <c r="P453" s="109"/>
      <c r="Q453" s="81"/>
      <c r="R453" s="83"/>
      <c r="S453" s="82"/>
      <c r="T453" s="81">
        <f t="shared" si="51"/>
        <v>200</v>
      </c>
      <c r="U453" s="83"/>
      <c r="V453" s="82"/>
    </row>
    <row r="454" spans="1:22" x14ac:dyDescent="0.2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</row>
    <row r="455" spans="1:22" x14ac:dyDescent="0.25">
      <c r="A455" s="139" t="s">
        <v>31</v>
      </c>
      <c r="B455" s="139"/>
      <c r="C455" s="139"/>
      <c r="D455" s="139"/>
      <c r="E455" s="139"/>
      <c r="F455" s="139"/>
      <c r="G455" s="139"/>
      <c r="H455" s="139"/>
      <c r="I455" s="138"/>
      <c r="J455" s="138"/>
      <c r="K455" s="138"/>
      <c r="L455" s="68" t="s">
        <v>31</v>
      </c>
      <c r="M455" s="68"/>
      <c r="N455" s="68"/>
      <c r="O455" s="68"/>
      <c r="P455" s="68"/>
      <c r="Q455" s="68"/>
      <c r="R455" s="68"/>
      <c r="S455" s="68"/>
      <c r="T455" s="84"/>
      <c r="U455" s="84"/>
      <c r="V455" s="84"/>
    </row>
    <row r="456" spans="1:22" ht="15" customHeight="1" x14ac:dyDescent="0.25">
      <c r="A456" s="174" t="s">
        <v>26</v>
      </c>
      <c r="B456" s="174"/>
      <c r="C456" s="174"/>
      <c r="D456" s="174"/>
      <c r="E456" s="174"/>
      <c r="F456" s="174"/>
      <c r="G456" s="175" t="s">
        <v>30</v>
      </c>
      <c r="H456" s="175"/>
      <c r="I456" s="142" t="s">
        <v>9</v>
      </c>
      <c r="J456" s="143"/>
      <c r="K456" s="144"/>
      <c r="L456" s="105" t="s">
        <v>26</v>
      </c>
      <c r="M456" s="105"/>
      <c r="N456" s="105"/>
      <c r="O456" s="105"/>
      <c r="P456" s="105"/>
      <c r="Q456" s="105"/>
      <c r="R456" s="106" t="s">
        <v>30</v>
      </c>
      <c r="S456" s="106"/>
      <c r="T456" s="75" t="s">
        <v>9</v>
      </c>
      <c r="U456" s="76"/>
      <c r="V456" s="77"/>
    </row>
    <row r="457" spans="1:22" x14ac:dyDescent="0.25">
      <c r="A457" s="174" t="s">
        <v>27</v>
      </c>
      <c r="B457" s="174"/>
      <c r="C457" s="174" t="s">
        <v>28</v>
      </c>
      <c r="D457" s="174"/>
      <c r="E457" s="174" t="s">
        <v>29</v>
      </c>
      <c r="F457" s="174"/>
      <c r="G457" s="175"/>
      <c r="H457" s="175"/>
      <c r="I457" s="145"/>
      <c r="J457" s="146"/>
      <c r="K457" s="147"/>
      <c r="L457" s="105" t="s">
        <v>27</v>
      </c>
      <c r="M457" s="105"/>
      <c r="N457" s="105" t="s">
        <v>28</v>
      </c>
      <c r="O457" s="105"/>
      <c r="P457" s="105" t="s">
        <v>29</v>
      </c>
      <c r="Q457" s="105"/>
      <c r="R457" s="106"/>
      <c r="S457" s="106"/>
      <c r="T457" s="78"/>
      <c r="U457" s="79"/>
      <c r="V457" s="80"/>
    </row>
    <row r="458" spans="1:22" x14ac:dyDescent="0.25">
      <c r="A458" s="172">
        <v>0.5</v>
      </c>
      <c r="B458" s="172"/>
      <c r="C458" s="172">
        <v>0</v>
      </c>
      <c r="D458" s="172"/>
      <c r="E458" s="172">
        <v>9.3000000000000007</v>
      </c>
      <c r="F458" s="172"/>
      <c r="G458" s="172">
        <v>55.6</v>
      </c>
      <c r="H458" s="172"/>
      <c r="I458" s="251">
        <v>0.04</v>
      </c>
      <c r="J458" s="152"/>
      <c r="K458" s="38"/>
      <c r="L458" s="107">
        <f>A458*200/180</f>
        <v>0.55555555555555558</v>
      </c>
      <c r="M458" s="107"/>
      <c r="N458" s="107">
        <f t="shared" ref="N458" si="52">C458*200/180</f>
        <v>0</v>
      </c>
      <c r="O458" s="107"/>
      <c r="P458" s="107">
        <f t="shared" ref="P458" si="53">E458*200/180</f>
        <v>10.333333333333334</v>
      </c>
      <c r="Q458" s="107"/>
      <c r="R458" s="107">
        <f t="shared" ref="R458" si="54">G458*200/180</f>
        <v>61.777777777777779</v>
      </c>
      <c r="S458" s="107"/>
      <c r="T458" s="107">
        <f t="shared" ref="T458" si="55">I458*200/180</f>
        <v>4.4444444444444446E-2</v>
      </c>
      <c r="U458" s="81"/>
      <c r="V458" s="5"/>
    </row>
    <row r="459" spans="1:22" x14ac:dyDescent="0.25">
      <c r="A459" s="138" t="s">
        <v>32</v>
      </c>
      <c r="B459" s="138"/>
      <c r="C459" s="138"/>
      <c r="D459" s="138"/>
      <c r="E459" s="138"/>
      <c r="F459" s="138"/>
      <c r="G459" s="138"/>
      <c r="H459" s="138"/>
      <c r="I459" s="310"/>
      <c r="J459" s="310"/>
      <c r="K459" s="310"/>
      <c r="L459" s="84" t="s">
        <v>32</v>
      </c>
      <c r="M459" s="84"/>
      <c r="N459" s="84"/>
      <c r="O459" s="84"/>
      <c r="P459" s="84"/>
      <c r="Q459" s="84"/>
      <c r="R459" s="84"/>
      <c r="S459" s="84"/>
      <c r="T459" s="108"/>
      <c r="U459" s="108"/>
      <c r="V459" s="108"/>
    </row>
    <row r="460" spans="1:22" ht="130.5" customHeight="1" x14ac:dyDescent="0.25">
      <c r="A460" s="345" t="s">
        <v>576</v>
      </c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346" t="s">
        <v>576</v>
      </c>
      <c r="M460" s="99"/>
      <c r="N460" s="99"/>
      <c r="O460" s="99"/>
      <c r="P460" s="99"/>
      <c r="Q460" s="99"/>
      <c r="R460" s="99"/>
      <c r="S460" s="99"/>
      <c r="T460" s="99"/>
      <c r="U460" s="99"/>
      <c r="V460" s="99"/>
    </row>
    <row r="461" spans="1:22" x14ac:dyDescent="0.25">
      <c r="A461" s="126" t="s">
        <v>10</v>
      </c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67" t="s">
        <v>10</v>
      </c>
      <c r="M461" s="67"/>
      <c r="N461" s="67"/>
      <c r="O461" s="67"/>
      <c r="P461" s="67"/>
      <c r="Q461" s="67"/>
      <c r="R461" s="67"/>
      <c r="S461" s="67"/>
      <c r="T461" s="67"/>
      <c r="U461" s="67"/>
      <c r="V461" s="67"/>
    </row>
    <row r="462" spans="1:22" ht="39" customHeight="1" x14ac:dyDescent="0.25">
      <c r="A462" s="127" t="s">
        <v>577</v>
      </c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63" t="s">
        <v>577</v>
      </c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x14ac:dyDescent="0.25">
      <c r="A463" s="126" t="s">
        <v>11</v>
      </c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67" t="s">
        <v>11</v>
      </c>
      <c r="M463" s="67"/>
      <c r="N463" s="67"/>
      <c r="O463" s="67"/>
      <c r="P463" s="67"/>
      <c r="Q463" s="67"/>
      <c r="R463" s="67"/>
      <c r="S463" s="67"/>
      <c r="T463" s="67"/>
      <c r="U463" s="67"/>
      <c r="V463" s="67"/>
    </row>
    <row r="464" spans="1:22" ht="39.75" customHeight="1" x14ac:dyDescent="0.25">
      <c r="A464" s="127" t="s">
        <v>578</v>
      </c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63" t="s">
        <v>578</v>
      </c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x14ac:dyDescent="0.25">
      <c r="A465" s="162"/>
      <c r="B465" s="162"/>
      <c r="C465" s="162"/>
      <c r="D465" s="162"/>
      <c r="E465" s="42"/>
      <c r="F465" s="42"/>
      <c r="G465" s="42"/>
      <c r="H465" s="42"/>
      <c r="I465" s="42"/>
      <c r="J465" s="42"/>
      <c r="K465" s="42"/>
      <c r="L465" s="64"/>
      <c r="M465" s="64"/>
      <c r="N465" s="64"/>
      <c r="O465" s="64"/>
      <c r="P465" s="7"/>
      <c r="Q465" s="7"/>
      <c r="R465" s="7"/>
      <c r="S465" s="7"/>
      <c r="T465" s="7"/>
      <c r="U465" s="7"/>
      <c r="V465" s="7"/>
    </row>
    <row r="466" spans="1:22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x14ac:dyDescent="0.25">
      <c r="A467" s="131"/>
      <c r="B467" s="131"/>
      <c r="C467" s="131"/>
      <c r="D467" s="44"/>
      <c r="E467" s="131"/>
      <c r="F467" s="131"/>
      <c r="G467" s="131"/>
      <c r="H467" s="44"/>
      <c r="I467" s="131"/>
      <c r="J467" s="131"/>
      <c r="K467" s="131"/>
      <c r="L467" s="65"/>
      <c r="M467" s="65"/>
      <c r="N467" s="65"/>
      <c r="O467" s="8"/>
      <c r="P467" s="65"/>
      <c r="Q467" s="65"/>
      <c r="R467" s="65"/>
      <c r="S467" s="8"/>
      <c r="T467" s="65"/>
      <c r="U467" s="65"/>
      <c r="V467" s="65"/>
    </row>
    <row r="468" spans="1:22" x14ac:dyDescent="0.25">
      <c r="A468" s="162"/>
      <c r="B468" s="162"/>
      <c r="C468" s="162"/>
      <c r="D468" s="162"/>
      <c r="E468" s="42"/>
      <c r="F468" s="42"/>
      <c r="G468" s="42"/>
      <c r="H468" s="42"/>
      <c r="I468" s="42"/>
      <c r="J468" s="42"/>
      <c r="K468" s="42"/>
      <c r="L468" s="64"/>
      <c r="M468" s="64"/>
      <c r="N468" s="64"/>
      <c r="O468" s="64"/>
      <c r="P468" s="7"/>
      <c r="Q468" s="7"/>
      <c r="R468" s="7"/>
      <c r="S468" s="7"/>
      <c r="T468" s="7"/>
      <c r="U468" s="7"/>
      <c r="V468" s="7"/>
    </row>
    <row r="469" spans="1:22" x14ac:dyDescent="0.25">
      <c r="A469" s="126" t="s">
        <v>391</v>
      </c>
      <c r="B469" s="126"/>
      <c r="C469" s="126"/>
      <c r="D469" s="126"/>
      <c r="E469" s="126"/>
      <c r="F469" s="126"/>
      <c r="G469" s="39"/>
      <c r="H469" s="39"/>
      <c r="I469" s="41"/>
      <c r="J469" s="126" t="s">
        <v>38</v>
      </c>
      <c r="K469" s="126"/>
      <c r="L469" s="67" t="s">
        <v>391</v>
      </c>
      <c r="M469" s="67"/>
      <c r="N469" s="67"/>
      <c r="O469" s="67"/>
      <c r="P469" s="67"/>
      <c r="Q469" s="67"/>
      <c r="R469" s="4"/>
      <c r="S469" s="4"/>
      <c r="T469" s="2"/>
      <c r="U469" s="67" t="s">
        <v>38</v>
      </c>
      <c r="V469" s="67"/>
    </row>
    <row r="470" spans="1:22" ht="12.75" customHeight="1" x14ac:dyDescent="0.25">
      <c r="G470" s="45"/>
      <c r="H470" s="128"/>
      <c r="I470" s="128"/>
      <c r="J470" s="128" t="s">
        <v>0</v>
      </c>
      <c r="K470" s="128"/>
      <c r="L470" s="9"/>
      <c r="R470" s="1"/>
      <c r="S470" s="103"/>
      <c r="T470" s="103"/>
      <c r="U470" s="103" t="s">
        <v>0</v>
      </c>
      <c r="V470" s="103"/>
    </row>
    <row r="471" spans="1:22" ht="12.75" customHeight="1" x14ac:dyDescent="0.25">
      <c r="H471" s="128"/>
      <c r="I471" s="128"/>
      <c r="J471" s="128" t="s">
        <v>15</v>
      </c>
      <c r="K471" s="128"/>
      <c r="S471" s="103"/>
      <c r="T471" s="103"/>
      <c r="U471" s="103" t="s">
        <v>632</v>
      </c>
      <c r="V471" s="103"/>
    </row>
    <row r="472" spans="1:22" ht="17.25" customHeight="1" x14ac:dyDescent="0.25">
      <c r="G472" s="43"/>
      <c r="H472" s="129"/>
      <c r="I472" s="129"/>
      <c r="J472" s="129"/>
      <c r="K472" s="129"/>
      <c r="R472" s="3"/>
      <c r="S472" s="104" t="s">
        <v>633</v>
      </c>
      <c r="T472" s="104"/>
      <c r="U472" s="104"/>
      <c r="V472" s="104"/>
    </row>
    <row r="473" spans="1:22" ht="21.75" customHeight="1" x14ac:dyDescent="0.25">
      <c r="G473" s="43"/>
      <c r="H473" s="130" t="s">
        <v>1</v>
      </c>
      <c r="I473" s="130"/>
      <c r="J473" s="130"/>
      <c r="K473" s="130"/>
      <c r="R473" s="3"/>
      <c r="S473" s="94" t="s">
        <v>1</v>
      </c>
      <c r="T473" s="94"/>
      <c r="U473" s="94"/>
      <c r="V473" s="94"/>
    </row>
    <row r="474" spans="1:22" ht="19.5" customHeight="1" x14ac:dyDescent="0.25">
      <c r="G474" s="43"/>
      <c r="H474" s="130" t="s">
        <v>2</v>
      </c>
      <c r="I474" s="130"/>
      <c r="J474" s="130"/>
      <c r="K474" s="130"/>
      <c r="R474" s="3"/>
      <c r="S474" s="94" t="s">
        <v>2</v>
      </c>
      <c r="T474" s="94"/>
      <c r="U474" s="94"/>
      <c r="V474" s="94"/>
    </row>
    <row r="475" spans="1:22" ht="21" customHeight="1" x14ac:dyDescent="0.25">
      <c r="G475" s="43"/>
      <c r="H475" s="130" t="s">
        <v>3</v>
      </c>
      <c r="I475" s="130"/>
      <c r="J475" s="130"/>
      <c r="K475" s="130"/>
      <c r="R475" s="3"/>
      <c r="S475" s="94" t="s">
        <v>3</v>
      </c>
      <c r="T475" s="94"/>
      <c r="U475" s="94"/>
      <c r="V475" s="94"/>
    </row>
    <row r="476" spans="1:22" x14ac:dyDescent="0.25">
      <c r="H476" s="131" t="s">
        <v>4</v>
      </c>
      <c r="I476" s="131"/>
      <c r="J476" s="131"/>
      <c r="K476" s="131"/>
      <c r="S476" s="95" t="s">
        <v>36</v>
      </c>
      <c r="T476" s="95"/>
      <c r="U476" s="95"/>
      <c r="V476" s="95"/>
    </row>
    <row r="477" spans="1:22" ht="4.5" customHeight="1" x14ac:dyDescent="0.25"/>
    <row r="478" spans="1:22" x14ac:dyDescent="0.25">
      <c r="C478" s="149" t="s">
        <v>242</v>
      </c>
      <c r="D478" s="149"/>
      <c r="E478" s="149"/>
      <c r="F478" s="149"/>
      <c r="G478" s="149"/>
      <c r="H478" s="149"/>
      <c r="I478" s="149"/>
      <c r="N478" s="98" t="s">
        <v>696</v>
      </c>
      <c r="O478" s="98"/>
      <c r="P478" s="98"/>
      <c r="Q478" s="98"/>
      <c r="R478" s="98"/>
      <c r="S478" s="98"/>
      <c r="T478" s="98"/>
    </row>
    <row r="479" spans="1:22" ht="5.25" customHeight="1" x14ac:dyDescent="0.25"/>
    <row r="480" spans="1:22" x14ac:dyDescent="0.25">
      <c r="A480" s="148" t="s">
        <v>16</v>
      </c>
      <c r="B480" s="148"/>
      <c r="C480" s="148"/>
      <c r="D480" s="148"/>
      <c r="E480" s="149" t="s">
        <v>245</v>
      </c>
      <c r="F480" s="149"/>
      <c r="G480" s="149"/>
      <c r="H480" s="149"/>
      <c r="I480" s="149"/>
      <c r="J480" s="149"/>
      <c r="K480" s="149"/>
      <c r="L480" s="66" t="s">
        <v>16</v>
      </c>
      <c r="M480" s="66"/>
      <c r="N480" s="66"/>
      <c r="O480" s="66"/>
      <c r="P480" s="98" t="s">
        <v>744</v>
      </c>
      <c r="Q480" s="98"/>
      <c r="R480" s="98"/>
      <c r="S480" s="98"/>
      <c r="T480" s="98"/>
      <c r="U480" s="98"/>
      <c r="V480" s="98"/>
    </row>
    <row r="481" spans="1:25" ht="28.5" customHeight="1" x14ac:dyDescent="0.25">
      <c r="A481" s="150" t="s">
        <v>17</v>
      </c>
      <c r="B481" s="150"/>
      <c r="C481" s="150"/>
      <c r="D481" s="150"/>
      <c r="E481" s="151" t="s">
        <v>560</v>
      </c>
      <c r="F481" s="151"/>
      <c r="G481" s="151"/>
      <c r="H481" s="151"/>
      <c r="I481" s="151"/>
      <c r="J481" s="151"/>
      <c r="K481" s="151"/>
      <c r="L481" s="99" t="s">
        <v>17</v>
      </c>
      <c r="M481" s="99"/>
      <c r="N481" s="99"/>
      <c r="O481" s="99"/>
      <c r="P481" s="100" t="s">
        <v>560</v>
      </c>
      <c r="Q481" s="100"/>
      <c r="R481" s="100"/>
      <c r="S481" s="100"/>
      <c r="T481" s="100"/>
      <c r="U481" s="100"/>
      <c r="V481" s="100"/>
    </row>
    <row r="482" spans="1:25" x14ac:dyDescent="0.25">
      <c r="A482" s="148" t="s">
        <v>18</v>
      </c>
      <c r="B482" s="148"/>
      <c r="C482" s="148"/>
      <c r="D482" s="148"/>
      <c r="E482" s="126">
        <v>406</v>
      </c>
      <c r="F482" s="126"/>
      <c r="G482" s="126"/>
      <c r="H482" s="126"/>
      <c r="I482" s="126"/>
      <c r="J482" s="126"/>
      <c r="K482" s="126"/>
      <c r="L482" s="66" t="s">
        <v>18</v>
      </c>
      <c r="M482" s="66"/>
      <c r="N482" s="66"/>
      <c r="O482" s="66"/>
      <c r="P482" s="67">
        <v>406</v>
      </c>
      <c r="Q482" s="67"/>
      <c r="R482" s="67"/>
      <c r="S482" s="67"/>
      <c r="T482" s="67"/>
      <c r="U482" s="67"/>
      <c r="V482" s="67"/>
    </row>
    <row r="483" spans="1:25" x14ac:dyDescent="0.25">
      <c r="A483" s="148" t="s">
        <v>24</v>
      </c>
      <c r="B483" s="148"/>
      <c r="C483" s="148"/>
      <c r="D483" s="148"/>
      <c r="E483" s="126">
        <v>150</v>
      </c>
      <c r="F483" s="126"/>
      <c r="G483" s="126"/>
      <c r="H483" s="126"/>
      <c r="I483" s="126"/>
      <c r="J483" s="126"/>
      <c r="K483" s="126"/>
      <c r="L483" s="66" t="s">
        <v>24</v>
      </c>
      <c r="M483" s="66"/>
      <c r="N483" s="66"/>
      <c r="O483" s="66"/>
      <c r="P483" s="67">
        <v>200</v>
      </c>
      <c r="Q483" s="67"/>
      <c r="R483" s="67"/>
      <c r="S483" s="67"/>
      <c r="T483" s="67"/>
      <c r="U483" s="67"/>
      <c r="V483" s="67"/>
    </row>
    <row r="484" spans="1:25" x14ac:dyDescent="0.25">
      <c r="A484" s="176" t="s">
        <v>19</v>
      </c>
      <c r="B484" s="176"/>
      <c r="C484" s="176"/>
      <c r="D484" s="176"/>
      <c r="E484" s="176"/>
      <c r="F484" s="174" t="s">
        <v>20</v>
      </c>
      <c r="G484" s="174"/>
      <c r="H484" s="174"/>
      <c r="I484" s="174"/>
      <c r="J484" s="174"/>
      <c r="K484" s="174"/>
      <c r="L484" s="110" t="s">
        <v>19</v>
      </c>
      <c r="M484" s="110"/>
      <c r="N484" s="110"/>
      <c r="O484" s="110"/>
      <c r="P484" s="110"/>
      <c r="Q484" s="105" t="s">
        <v>20</v>
      </c>
      <c r="R484" s="105"/>
      <c r="S484" s="105"/>
      <c r="T484" s="105"/>
      <c r="U484" s="105"/>
      <c r="V484" s="105"/>
    </row>
    <row r="485" spans="1:25" x14ac:dyDescent="0.25">
      <c r="A485" s="176"/>
      <c r="B485" s="176"/>
      <c r="C485" s="176"/>
      <c r="D485" s="176"/>
      <c r="E485" s="176"/>
      <c r="F485" s="174" t="s">
        <v>21</v>
      </c>
      <c r="G485" s="174"/>
      <c r="H485" s="174"/>
      <c r="I485" s="174" t="s">
        <v>22</v>
      </c>
      <c r="J485" s="174"/>
      <c r="K485" s="174"/>
      <c r="L485" s="110"/>
      <c r="M485" s="110"/>
      <c r="N485" s="110"/>
      <c r="O485" s="110"/>
      <c r="P485" s="110"/>
      <c r="Q485" s="105" t="s">
        <v>21</v>
      </c>
      <c r="R485" s="105"/>
      <c r="S485" s="105"/>
      <c r="T485" s="105" t="s">
        <v>22</v>
      </c>
      <c r="U485" s="105"/>
      <c r="V485" s="105"/>
    </row>
    <row r="486" spans="1:25" x14ac:dyDescent="0.25">
      <c r="A486" s="313" t="s">
        <v>245</v>
      </c>
      <c r="B486" s="313"/>
      <c r="C486" s="313"/>
      <c r="D486" s="313"/>
      <c r="E486" s="313"/>
      <c r="F486" s="315">
        <v>154.5</v>
      </c>
      <c r="G486" s="316"/>
      <c r="H486" s="317"/>
      <c r="I486" s="315">
        <v>150</v>
      </c>
      <c r="J486" s="316"/>
      <c r="K486" s="317"/>
      <c r="L486" s="322" t="s">
        <v>245</v>
      </c>
      <c r="M486" s="322"/>
      <c r="N486" s="322"/>
      <c r="O486" s="322"/>
      <c r="P486" s="322"/>
      <c r="Q486" s="323">
        <v>206</v>
      </c>
      <c r="R486" s="324"/>
      <c r="S486" s="325"/>
      <c r="T486" s="323">
        <v>200</v>
      </c>
      <c r="U486" s="324"/>
      <c r="V486" s="325"/>
      <c r="W486" s="321"/>
      <c r="X486" s="321"/>
      <c r="Y486" s="321"/>
    </row>
    <row r="487" spans="1:25" x14ac:dyDescent="0.25">
      <c r="A487" s="313" t="s">
        <v>25</v>
      </c>
      <c r="B487" s="313"/>
      <c r="C487" s="313"/>
      <c r="D487" s="313"/>
      <c r="E487" s="313"/>
      <c r="F487" s="315"/>
      <c r="G487" s="316"/>
      <c r="H487" s="317"/>
      <c r="I487" s="315">
        <v>150</v>
      </c>
      <c r="J487" s="316"/>
      <c r="K487" s="317"/>
      <c r="L487" s="322" t="s">
        <v>25</v>
      </c>
      <c r="M487" s="322"/>
      <c r="N487" s="322"/>
      <c r="O487" s="322"/>
      <c r="P487" s="322"/>
      <c r="Q487" s="323"/>
      <c r="R487" s="324"/>
      <c r="S487" s="325"/>
      <c r="T487" s="323">
        <v>200</v>
      </c>
      <c r="U487" s="324"/>
      <c r="V487" s="325"/>
    </row>
    <row r="488" spans="1:25" x14ac:dyDescent="0.25">
      <c r="A488" s="313"/>
      <c r="B488" s="313"/>
      <c r="C488" s="313"/>
      <c r="D488" s="313"/>
      <c r="E488" s="313"/>
      <c r="F488" s="315"/>
      <c r="G488" s="316"/>
      <c r="H488" s="317"/>
      <c r="I488" s="315"/>
      <c r="J488" s="316"/>
      <c r="K488" s="317"/>
      <c r="L488" s="322"/>
      <c r="M488" s="322"/>
      <c r="N488" s="322"/>
      <c r="O488" s="322"/>
      <c r="P488" s="322"/>
      <c r="Q488" s="323"/>
      <c r="R488" s="324"/>
      <c r="S488" s="325"/>
      <c r="T488" s="323"/>
      <c r="U488" s="324"/>
      <c r="V488" s="325"/>
    </row>
    <row r="489" spans="1:25" x14ac:dyDescent="0.25">
      <c r="A489" s="313"/>
      <c r="B489" s="313"/>
      <c r="C489" s="313"/>
      <c r="D489" s="313"/>
      <c r="E489" s="313"/>
      <c r="F489" s="315"/>
      <c r="G489" s="316"/>
      <c r="H489" s="317"/>
      <c r="I489" s="315"/>
      <c r="J489" s="316"/>
      <c r="K489" s="317"/>
      <c r="L489" s="322"/>
      <c r="M489" s="322"/>
      <c r="N489" s="322"/>
      <c r="O489" s="322"/>
      <c r="P489" s="322"/>
      <c r="Q489" s="323"/>
      <c r="R489" s="324"/>
      <c r="S489" s="325"/>
      <c r="T489" s="323"/>
      <c r="U489" s="324"/>
      <c r="V489" s="325"/>
    </row>
    <row r="490" spans="1:25" x14ac:dyDescent="0.25">
      <c r="A490" s="313"/>
      <c r="B490" s="313"/>
      <c r="C490" s="313"/>
      <c r="D490" s="313"/>
      <c r="E490" s="313"/>
      <c r="F490" s="315"/>
      <c r="G490" s="316"/>
      <c r="H490" s="317"/>
      <c r="I490" s="315"/>
      <c r="J490" s="316"/>
      <c r="K490" s="317"/>
      <c r="L490" s="322"/>
      <c r="M490" s="322"/>
      <c r="N490" s="322"/>
      <c r="O490" s="322"/>
      <c r="P490" s="322"/>
      <c r="Q490" s="323"/>
      <c r="R490" s="324"/>
      <c r="S490" s="325"/>
      <c r="T490" s="323"/>
      <c r="U490" s="324"/>
      <c r="V490" s="325"/>
    </row>
    <row r="491" spans="1:25" x14ac:dyDescent="0.25">
      <c r="A491" s="313"/>
      <c r="B491" s="313"/>
      <c r="C491" s="313"/>
      <c r="D491" s="313"/>
      <c r="E491" s="313"/>
      <c r="F491" s="315"/>
      <c r="G491" s="316"/>
      <c r="H491" s="317"/>
      <c r="I491" s="315"/>
      <c r="J491" s="316"/>
      <c r="K491" s="317"/>
      <c r="L491" s="322"/>
      <c r="M491" s="322"/>
      <c r="N491" s="322"/>
      <c r="O491" s="322"/>
      <c r="P491" s="322"/>
      <c r="Q491" s="323"/>
      <c r="R491" s="324"/>
      <c r="S491" s="325"/>
      <c r="T491" s="323"/>
      <c r="U491" s="324"/>
      <c r="V491" s="325"/>
    </row>
    <row r="492" spans="1:25" x14ac:dyDescent="0.25">
      <c r="A492" s="318"/>
      <c r="B492" s="319"/>
      <c r="C492" s="319"/>
      <c r="D492" s="319"/>
      <c r="E492" s="320"/>
      <c r="F492" s="314"/>
      <c r="G492" s="314"/>
      <c r="H492" s="314"/>
      <c r="I492" s="314"/>
      <c r="J492" s="314"/>
      <c r="K492" s="314"/>
      <c r="L492" s="328"/>
      <c r="M492" s="329"/>
      <c r="N492" s="329"/>
      <c r="O492" s="329"/>
      <c r="P492" s="330"/>
      <c r="Q492" s="327"/>
      <c r="R492" s="327"/>
      <c r="S492" s="327"/>
      <c r="T492" s="327"/>
      <c r="U492" s="327"/>
      <c r="V492" s="327"/>
    </row>
    <row r="493" spans="1:25" ht="15" hidden="1" customHeight="1" x14ac:dyDescent="0.25">
      <c r="A493" s="313"/>
      <c r="B493" s="313"/>
      <c r="C493" s="313"/>
      <c r="D493" s="313"/>
      <c r="E493" s="313"/>
      <c r="F493" s="314"/>
      <c r="G493" s="314"/>
      <c r="H493" s="314"/>
      <c r="I493" s="314"/>
      <c r="J493" s="314"/>
      <c r="K493" s="314"/>
      <c r="L493" s="322"/>
      <c r="M493" s="322"/>
      <c r="N493" s="322"/>
      <c r="O493" s="322"/>
      <c r="P493" s="322"/>
      <c r="Q493" s="327"/>
      <c r="R493" s="327"/>
      <c r="S493" s="327"/>
      <c r="T493" s="327"/>
      <c r="U493" s="327"/>
      <c r="V493" s="327"/>
    </row>
    <row r="494" spans="1:25" ht="15" hidden="1" customHeight="1" x14ac:dyDescent="0.25">
      <c r="A494" s="313"/>
      <c r="B494" s="313"/>
      <c r="C494" s="313"/>
      <c r="D494" s="313"/>
      <c r="E494" s="313"/>
      <c r="F494" s="314"/>
      <c r="G494" s="314"/>
      <c r="H494" s="314"/>
      <c r="I494" s="314"/>
      <c r="J494" s="314"/>
      <c r="K494" s="314"/>
      <c r="L494" s="322"/>
      <c r="M494" s="322"/>
      <c r="N494" s="322"/>
      <c r="O494" s="322"/>
      <c r="P494" s="322"/>
      <c r="Q494" s="327"/>
      <c r="R494" s="327"/>
      <c r="S494" s="327"/>
      <c r="T494" s="327"/>
      <c r="U494" s="327"/>
      <c r="V494" s="327"/>
    </row>
    <row r="495" spans="1:25" ht="15" hidden="1" customHeight="1" x14ac:dyDescent="0.25">
      <c r="A495" s="313"/>
      <c r="B495" s="313"/>
      <c r="C495" s="313"/>
      <c r="D495" s="313"/>
      <c r="E495" s="313"/>
      <c r="F495" s="314"/>
      <c r="G495" s="314"/>
      <c r="H495" s="314"/>
      <c r="I495" s="314"/>
      <c r="J495" s="314"/>
      <c r="K495" s="314"/>
      <c r="L495" s="322"/>
      <c r="M495" s="322"/>
      <c r="N495" s="322"/>
      <c r="O495" s="322"/>
      <c r="P495" s="322"/>
      <c r="Q495" s="327"/>
      <c r="R495" s="327"/>
      <c r="S495" s="327"/>
      <c r="T495" s="327"/>
      <c r="U495" s="327"/>
      <c r="V495" s="327"/>
    </row>
    <row r="496" spans="1:25" ht="15" hidden="1" customHeight="1" x14ac:dyDescent="0.25">
      <c r="A496" s="313"/>
      <c r="B496" s="313"/>
      <c r="C496" s="313"/>
      <c r="D496" s="313"/>
      <c r="E496" s="313"/>
      <c r="F496" s="314"/>
      <c r="G496" s="314"/>
      <c r="H496" s="314"/>
      <c r="I496" s="314"/>
      <c r="J496" s="314"/>
      <c r="K496" s="314"/>
      <c r="L496" s="322"/>
      <c r="M496" s="322"/>
      <c r="N496" s="322"/>
      <c r="O496" s="322"/>
      <c r="P496" s="322"/>
      <c r="Q496" s="327"/>
      <c r="R496" s="327"/>
      <c r="S496" s="327"/>
      <c r="T496" s="327"/>
      <c r="U496" s="327"/>
      <c r="V496" s="327"/>
    </row>
    <row r="497" spans="1:22" x14ac:dyDescent="0.25">
      <c r="A497" s="313"/>
      <c r="B497" s="313"/>
      <c r="C497" s="313"/>
      <c r="D497" s="313"/>
      <c r="E497" s="313"/>
      <c r="F497" s="314"/>
      <c r="G497" s="314"/>
      <c r="H497" s="314"/>
      <c r="I497" s="314"/>
      <c r="J497" s="314"/>
      <c r="K497" s="314"/>
      <c r="L497" s="322"/>
      <c r="M497" s="322"/>
      <c r="N497" s="322"/>
      <c r="O497" s="322"/>
      <c r="P497" s="322"/>
      <c r="Q497" s="327"/>
      <c r="R497" s="327"/>
      <c r="S497" s="327"/>
      <c r="T497" s="327"/>
      <c r="U497" s="327"/>
      <c r="V497" s="327"/>
    </row>
    <row r="498" spans="1:22" x14ac:dyDescent="0.25">
      <c r="A498" s="313"/>
      <c r="B498" s="313"/>
      <c r="C498" s="313"/>
      <c r="D498" s="313"/>
      <c r="E498" s="313"/>
      <c r="F498" s="314"/>
      <c r="G498" s="314"/>
      <c r="H498" s="314"/>
      <c r="I498" s="314"/>
      <c r="J498" s="314"/>
      <c r="K498" s="314"/>
      <c r="L498" s="322"/>
      <c r="M498" s="322"/>
      <c r="N498" s="322"/>
      <c r="O498" s="322"/>
      <c r="P498" s="322"/>
      <c r="Q498" s="327"/>
      <c r="R498" s="327"/>
      <c r="S498" s="327"/>
      <c r="T498" s="327"/>
      <c r="U498" s="327"/>
      <c r="V498" s="327"/>
    </row>
    <row r="499" spans="1:22" x14ac:dyDescent="0.25">
      <c r="A499" s="313"/>
      <c r="B499" s="313"/>
      <c r="C499" s="313"/>
      <c r="D499" s="313"/>
      <c r="E499" s="313"/>
      <c r="F499" s="314"/>
      <c r="G499" s="314"/>
      <c r="H499" s="314"/>
      <c r="I499" s="314"/>
      <c r="J499" s="314"/>
      <c r="K499" s="314"/>
      <c r="L499" s="322"/>
      <c r="M499" s="322"/>
      <c r="N499" s="322"/>
      <c r="O499" s="322"/>
      <c r="P499" s="322"/>
      <c r="Q499" s="327"/>
      <c r="R499" s="327"/>
      <c r="S499" s="327"/>
      <c r="T499" s="327"/>
      <c r="U499" s="327"/>
      <c r="V499" s="327"/>
    </row>
    <row r="500" spans="1:22" x14ac:dyDescent="0.25">
      <c r="A500" s="139" t="s">
        <v>31</v>
      </c>
      <c r="B500" s="139"/>
      <c r="C500" s="139"/>
      <c r="D500" s="139"/>
      <c r="E500" s="139"/>
      <c r="F500" s="139"/>
      <c r="G500" s="139"/>
      <c r="H500" s="139"/>
      <c r="I500" s="138"/>
      <c r="J500" s="138"/>
      <c r="K500" s="138"/>
      <c r="L500" s="68" t="s">
        <v>31</v>
      </c>
      <c r="M500" s="68"/>
      <c r="N500" s="68"/>
      <c r="O500" s="68"/>
      <c r="P500" s="68"/>
      <c r="Q500" s="68"/>
      <c r="R500" s="68"/>
      <c r="S500" s="68"/>
      <c r="T500" s="84"/>
      <c r="U500" s="84"/>
      <c r="V500" s="84"/>
    </row>
    <row r="501" spans="1:22" ht="15" customHeight="1" x14ac:dyDescent="0.25">
      <c r="A501" s="174" t="s">
        <v>26</v>
      </c>
      <c r="B501" s="174"/>
      <c r="C501" s="174"/>
      <c r="D501" s="174"/>
      <c r="E501" s="174"/>
      <c r="F501" s="174"/>
      <c r="G501" s="175" t="s">
        <v>30</v>
      </c>
      <c r="H501" s="175"/>
      <c r="I501" s="142" t="s">
        <v>9</v>
      </c>
      <c r="J501" s="143"/>
      <c r="K501" s="144"/>
      <c r="L501" s="105" t="s">
        <v>26</v>
      </c>
      <c r="M501" s="105"/>
      <c r="N501" s="105"/>
      <c r="O501" s="105"/>
      <c r="P501" s="105"/>
      <c r="Q501" s="105"/>
      <c r="R501" s="106" t="s">
        <v>30</v>
      </c>
      <c r="S501" s="106"/>
      <c r="T501" s="75" t="s">
        <v>9</v>
      </c>
      <c r="U501" s="76"/>
      <c r="V501" s="77"/>
    </row>
    <row r="502" spans="1:22" x14ac:dyDescent="0.25">
      <c r="A502" s="174" t="s">
        <v>27</v>
      </c>
      <c r="B502" s="174"/>
      <c r="C502" s="174" t="s">
        <v>28</v>
      </c>
      <c r="D502" s="174"/>
      <c r="E502" s="174" t="s">
        <v>29</v>
      </c>
      <c r="F502" s="174"/>
      <c r="G502" s="175"/>
      <c r="H502" s="175"/>
      <c r="I502" s="145"/>
      <c r="J502" s="146"/>
      <c r="K502" s="147"/>
      <c r="L502" s="105" t="s">
        <v>27</v>
      </c>
      <c r="M502" s="105"/>
      <c r="N502" s="105" t="s">
        <v>28</v>
      </c>
      <c r="O502" s="105"/>
      <c r="P502" s="105" t="s">
        <v>29</v>
      </c>
      <c r="Q502" s="105"/>
      <c r="R502" s="106"/>
      <c r="S502" s="106"/>
      <c r="T502" s="78"/>
      <c r="U502" s="79"/>
      <c r="V502" s="80"/>
    </row>
    <row r="503" spans="1:22" x14ac:dyDescent="0.25">
      <c r="A503" s="172">
        <v>4.2</v>
      </c>
      <c r="B503" s="172"/>
      <c r="C503" s="172">
        <v>3.3</v>
      </c>
      <c r="D503" s="172"/>
      <c r="E503" s="172">
        <v>6.1</v>
      </c>
      <c r="F503" s="172"/>
      <c r="G503" s="172">
        <v>70.900000000000006</v>
      </c>
      <c r="H503" s="172"/>
      <c r="I503" s="251">
        <v>1</v>
      </c>
      <c r="J503" s="152"/>
      <c r="K503" s="38"/>
      <c r="L503" s="107">
        <v>5</v>
      </c>
      <c r="M503" s="107"/>
      <c r="N503" s="107">
        <v>4.38</v>
      </c>
      <c r="O503" s="107"/>
      <c r="P503" s="107">
        <v>8.18</v>
      </c>
      <c r="Q503" s="107"/>
      <c r="R503" s="107">
        <v>94.52</v>
      </c>
      <c r="S503" s="107"/>
      <c r="T503" s="107">
        <v>1.4</v>
      </c>
      <c r="U503" s="81"/>
      <c r="V503" s="5"/>
    </row>
    <row r="504" spans="1:22" x14ac:dyDescent="0.25">
      <c r="A504" s="138" t="s">
        <v>32</v>
      </c>
      <c r="B504" s="138"/>
      <c r="C504" s="138"/>
      <c r="D504" s="138"/>
      <c r="E504" s="138"/>
      <c r="F504" s="138"/>
      <c r="G504" s="138"/>
      <c r="H504" s="138"/>
      <c r="I504" s="310"/>
      <c r="J504" s="310"/>
      <c r="K504" s="310"/>
      <c r="L504" s="84" t="s">
        <v>32</v>
      </c>
      <c r="M504" s="84"/>
      <c r="N504" s="84"/>
      <c r="O504" s="84"/>
      <c r="P504" s="84"/>
      <c r="Q504" s="84"/>
      <c r="R504" s="84"/>
      <c r="S504" s="84"/>
      <c r="T504" s="108"/>
      <c r="U504" s="108"/>
      <c r="V504" s="108"/>
    </row>
    <row r="505" spans="1:22" ht="51.75" customHeight="1" x14ac:dyDescent="0.25">
      <c r="A505" s="311" t="s">
        <v>561</v>
      </c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326" t="s">
        <v>697</v>
      </c>
      <c r="M505" s="99"/>
      <c r="N505" s="99"/>
      <c r="O505" s="99"/>
      <c r="P505" s="99"/>
      <c r="Q505" s="99"/>
      <c r="R505" s="99"/>
      <c r="S505" s="99"/>
      <c r="T505" s="99"/>
      <c r="U505" s="99"/>
      <c r="V505" s="99"/>
    </row>
    <row r="506" spans="1:22" x14ac:dyDescent="0.25">
      <c r="A506" s="126" t="s">
        <v>10</v>
      </c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67" t="s">
        <v>10</v>
      </c>
      <c r="M506" s="67"/>
      <c r="N506" s="67"/>
      <c r="O506" s="67"/>
      <c r="P506" s="67"/>
      <c r="Q506" s="67"/>
      <c r="R506" s="67"/>
      <c r="S506" s="67"/>
      <c r="T506" s="67"/>
      <c r="U506" s="67"/>
      <c r="V506" s="67"/>
    </row>
    <row r="507" spans="1:22" ht="54" customHeight="1" x14ac:dyDescent="0.25">
      <c r="A507" s="312" t="s">
        <v>246</v>
      </c>
      <c r="B507" s="312"/>
      <c r="C507" s="312"/>
      <c r="D507" s="312"/>
      <c r="E507" s="312"/>
      <c r="F507" s="312"/>
      <c r="G507" s="312"/>
      <c r="H507" s="312"/>
      <c r="I507" s="312"/>
      <c r="J507" s="312"/>
      <c r="K507" s="312"/>
      <c r="L507" s="265" t="s">
        <v>246</v>
      </c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</row>
    <row r="508" spans="1:22" x14ac:dyDescent="0.25">
      <c r="A508" s="126" t="s">
        <v>11</v>
      </c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67" t="s">
        <v>11</v>
      </c>
      <c r="M508" s="67"/>
      <c r="N508" s="67"/>
      <c r="O508" s="67"/>
      <c r="P508" s="67"/>
      <c r="Q508" s="67"/>
      <c r="R508" s="67"/>
      <c r="S508" s="67"/>
      <c r="T508" s="67"/>
      <c r="U508" s="67"/>
      <c r="V508" s="67"/>
    </row>
    <row r="509" spans="1:22" ht="66.75" customHeight="1" x14ac:dyDescent="0.25">
      <c r="A509" s="127" t="s">
        <v>562</v>
      </c>
      <c r="B509" s="312"/>
      <c r="C509" s="312"/>
      <c r="D509" s="312"/>
      <c r="E509" s="312"/>
      <c r="F509" s="312"/>
      <c r="G509" s="312"/>
      <c r="H509" s="312"/>
      <c r="I509" s="312"/>
      <c r="J509" s="312"/>
      <c r="K509" s="312"/>
      <c r="L509" s="63" t="s">
        <v>698</v>
      </c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</row>
    <row r="510" spans="1:22" x14ac:dyDescent="0.25">
      <c r="A510" s="162"/>
      <c r="B510" s="162"/>
      <c r="C510" s="162"/>
      <c r="D510" s="162"/>
      <c r="E510" s="42"/>
      <c r="F510" s="42"/>
      <c r="G510" s="42"/>
      <c r="H510" s="42"/>
      <c r="I510" s="42"/>
      <c r="J510" s="42"/>
      <c r="K510" s="42"/>
      <c r="L510" s="64"/>
      <c r="M510" s="64"/>
      <c r="N510" s="64"/>
      <c r="O510" s="64"/>
      <c r="P510" s="7"/>
      <c r="Q510" s="7"/>
      <c r="R510" s="7"/>
      <c r="S510" s="7"/>
      <c r="T510" s="7"/>
      <c r="U510" s="7"/>
      <c r="V510" s="7"/>
    </row>
    <row r="511" spans="1:22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x14ac:dyDescent="0.25">
      <c r="A512" s="131"/>
      <c r="B512" s="131"/>
      <c r="C512" s="131"/>
      <c r="D512" s="44"/>
      <c r="E512" s="131"/>
      <c r="F512" s="131"/>
      <c r="G512" s="131"/>
      <c r="H512" s="44"/>
      <c r="I512" s="131"/>
      <c r="J512" s="131"/>
      <c r="K512" s="131"/>
      <c r="L512" s="65"/>
      <c r="M512" s="65"/>
      <c r="N512" s="65"/>
      <c r="O512" s="8"/>
      <c r="P512" s="65"/>
      <c r="Q512" s="65"/>
      <c r="R512" s="65"/>
      <c r="S512" s="8"/>
      <c r="T512" s="65"/>
      <c r="U512" s="65"/>
      <c r="V512" s="65"/>
    </row>
    <row r="513" spans="1:22" x14ac:dyDescent="0.25">
      <c r="A513" s="162"/>
      <c r="B513" s="162"/>
      <c r="C513" s="162"/>
      <c r="D513" s="162"/>
      <c r="E513" s="42"/>
      <c r="F513" s="42"/>
      <c r="G513" s="42"/>
      <c r="H513" s="42"/>
      <c r="I513" s="42"/>
      <c r="J513" s="42"/>
      <c r="K513" s="42"/>
      <c r="L513" s="64"/>
      <c r="M513" s="64"/>
      <c r="N513" s="64"/>
      <c r="O513" s="64"/>
      <c r="P513" s="7"/>
      <c r="Q513" s="7"/>
      <c r="R513" s="7"/>
      <c r="S513" s="7"/>
      <c r="T513" s="7"/>
      <c r="U513" s="7"/>
      <c r="V513" s="7"/>
    </row>
    <row r="514" spans="1:22" x14ac:dyDescent="0.25">
      <c r="A514" s="126" t="s">
        <v>391</v>
      </c>
      <c r="B514" s="126"/>
      <c r="C514" s="126"/>
      <c r="D514" s="126"/>
      <c r="E514" s="126"/>
      <c r="F514" s="126"/>
      <c r="G514" s="39"/>
      <c r="H514" s="39"/>
      <c r="I514" s="41"/>
      <c r="J514" s="126" t="s">
        <v>38</v>
      </c>
      <c r="K514" s="126"/>
      <c r="L514" s="67" t="s">
        <v>391</v>
      </c>
      <c r="M514" s="67"/>
      <c r="N514" s="67"/>
      <c r="O514" s="67"/>
      <c r="P514" s="67"/>
      <c r="Q514" s="67"/>
      <c r="R514" s="4"/>
      <c r="S514" s="4"/>
      <c r="T514" s="2"/>
      <c r="U514" s="67" t="s">
        <v>38</v>
      </c>
      <c r="V514" s="67"/>
    </row>
  </sheetData>
  <mergeCells count="1992">
    <mergeCell ref="A463:K463"/>
    <mergeCell ref="L463:V463"/>
    <mergeCell ref="A464:K464"/>
    <mergeCell ref="L464:V464"/>
    <mergeCell ref="A465:D465"/>
    <mergeCell ref="L465:O465"/>
    <mergeCell ref="A467:C467"/>
    <mergeCell ref="E467:G467"/>
    <mergeCell ref="I467:K467"/>
    <mergeCell ref="L467:N467"/>
    <mergeCell ref="P467:R467"/>
    <mergeCell ref="T467:V467"/>
    <mergeCell ref="A468:D468"/>
    <mergeCell ref="L468:O468"/>
    <mergeCell ref="A469:F469"/>
    <mergeCell ref="J469:K469"/>
    <mergeCell ref="L469:Q469"/>
    <mergeCell ref="U469:V469"/>
    <mergeCell ref="A458:B458"/>
    <mergeCell ref="C458:D458"/>
    <mergeCell ref="E458:F458"/>
    <mergeCell ref="G458:H458"/>
    <mergeCell ref="I458:J458"/>
    <mergeCell ref="L458:M458"/>
    <mergeCell ref="N458:O458"/>
    <mergeCell ref="P458:Q458"/>
    <mergeCell ref="R458:S458"/>
    <mergeCell ref="T458:U458"/>
    <mergeCell ref="A459:K459"/>
    <mergeCell ref="L459:V459"/>
    <mergeCell ref="A460:K460"/>
    <mergeCell ref="L460:V460"/>
    <mergeCell ref="A461:K461"/>
    <mergeCell ref="L461:V461"/>
    <mergeCell ref="A462:K462"/>
    <mergeCell ref="L462:V462"/>
    <mergeCell ref="A454:E454"/>
    <mergeCell ref="F454:H454"/>
    <mergeCell ref="I454:K454"/>
    <mergeCell ref="L454:P454"/>
    <mergeCell ref="Q454:S454"/>
    <mergeCell ref="T454:V454"/>
    <mergeCell ref="A455:K455"/>
    <mergeCell ref="L455:V455"/>
    <mergeCell ref="A456:F456"/>
    <mergeCell ref="G456:H457"/>
    <mergeCell ref="I456:K457"/>
    <mergeCell ref="L456:Q456"/>
    <mergeCell ref="R456:S457"/>
    <mergeCell ref="T456:V457"/>
    <mergeCell ref="A457:B457"/>
    <mergeCell ref="C457:D457"/>
    <mergeCell ref="E457:F457"/>
    <mergeCell ref="L457:M457"/>
    <mergeCell ref="N457:O457"/>
    <mergeCell ref="P457:Q457"/>
    <mergeCell ref="A453:E453"/>
    <mergeCell ref="F453:H453"/>
    <mergeCell ref="I453:K453"/>
    <mergeCell ref="L453:P453"/>
    <mergeCell ref="Q453:S453"/>
    <mergeCell ref="T453:V453"/>
    <mergeCell ref="A450:E450"/>
    <mergeCell ref="F450:H450"/>
    <mergeCell ref="I450:K450"/>
    <mergeCell ref="L450:P450"/>
    <mergeCell ref="Q450:S450"/>
    <mergeCell ref="T450:V450"/>
    <mergeCell ref="A451:E451"/>
    <mergeCell ref="F451:H451"/>
    <mergeCell ref="I451:K451"/>
    <mergeCell ref="L451:P451"/>
    <mergeCell ref="Q451:S451"/>
    <mergeCell ref="T451:V451"/>
    <mergeCell ref="A452:E452"/>
    <mergeCell ref="F452:H452"/>
    <mergeCell ref="I452:K452"/>
    <mergeCell ref="L452:P452"/>
    <mergeCell ref="Q452:S452"/>
    <mergeCell ref="T452:V452"/>
    <mergeCell ref="A446:E447"/>
    <mergeCell ref="F446:K446"/>
    <mergeCell ref="L446:P447"/>
    <mergeCell ref="Q446:V446"/>
    <mergeCell ref="F447:H447"/>
    <mergeCell ref="I447:K447"/>
    <mergeCell ref="Q447:S447"/>
    <mergeCell ref="T447:V447"/>
    <mergeCell ref="A448:E448"/>
    <mergeCell ref="F448:H448"/>
    <mergeCell ref="I448:K448"/>
    <mergeCell ref="L448:P448"/>
    <mergeCell ref="Q448:S448"/>
    <mergeCell ref="T448:V448"/>
    <mergeCell ref="A449:E449"/>
    <mergeCell ref="F449:H449"/>
    <mergeCell ref="I449:K449"/>
    <mergeCell ref="L449:P449"/>
    <mergeCell ref="Q449:S449"/>
    <mergeCell ref="T449:V449"/>
    <mergeCell ref="C440:I440"/>
    <mergeCell ref="N440:T440"/>
    <mergeCell ref="A442:D442"/>
    <mergeCell ref="E442:K442"/>
    <mergeCell ref="L442:O442"/>
    <mergeCell ref="P442:V442"/>
    <mergeCell ref="A443:D443"/>
    <mergeCell ref="E443:K443"/>
    <mergeCell ref="L443:O443"/>
    <mergeCell ref="P443:V443"/>
    <mergeCell ref="A444:D444"/>
    <mergeCell ref="E444:K444"/>
    <mergeCell ref="L444:O444"/>
    <mergeCell ref="P444:V444"/>
    <mergeCell ref="A445:D445"/>
    <mergeCell ref="E445:K445"/>
    <mergeCell ref="L445:O445"/>
    <mergeCell ref="P445:V445"/>
    <mergeCell ref="H432:I432"/>
    <mergeCell ref="J432:K432"/>
    <mergeCell ref="S432:T432"/>
    <mergeCell ref="U432:V432"/>
    <mergeCell ref="H433:I433"/>
    <mergeCell ref="J433:K433"/>
    <mergeCell ref="S433:T433"/>
    <mergeCell ref="U433:V433"/>
    <mergeCell ref="H434:K434"/>
    <mergeCell ref="S434:V434"/>
    <mergeCell ref="H435:K435"/>
    <mergeCell ref="S435:V435"/>
    <mergeCell ref="H436:K436"/>
    <mergeCell ref="S436:V436"/>
    <mergeCell ref="H437:K437"/>
    <mergeCell ref="S437:V437"/>
    <mergeCell ref="H438:K438"/>
    <mergeCell ref="S438:V438"/>
    <mergeCell ref="A430:D430"/>
    <mergeCell ref="L430:O430"/>
    <mergeCell ref="A431:F431"/>
    <mergeCell ref="J431:K431"/>
    <mergeCell ref="L431:Q431"/>
    <mergeCell ref="U431:V431"/>
    <mergeCell ref="A425:K425"/>
    <mergeCell ref="L425:V425"/>
    <mergeCell ref="A426:K426"/>
    <mergeCell ref="L426:V426"/>
    <mergeCell ref="A427:D427"/>
    <mergeCell ref="L427:O427"/>
    <mergeCell ref="A429:C429"/>
    <mergeCell ref="E429:G429"/>
    <mergeCell ref="I429:K429"/>
    <mergeCell ref="L429:N429"/>
    <mergeCell ref="P429:R429"/>
    <mergeCell ref="T429:V429"/>
    <mergeCell ref="T420:U420"/>
    <mergeCell ref="A421:K421"/>
    <mergeCell ref="L421:V421"/>
    <mergeCell ref="A422:K422"/>
    <mergeCell ref="L422:V422"/>
    <mergeCell ref="A423:K423"/>
    <mergeCell ref="L423:V423"/>
    <mergeCell ref="A424:K424"/>
    <mergeCell ref="L424:V424"/>
    <mergeCell ref="A420:B420"/>
    <mergeCell ref="C420:D420"/>
    <mergeCell ref="E420:F420"/>
    <mergeCell ref="G420:H420"/>
    <mergeCell ref="I420:J420"/>
    <mergeCell ref="L420:M420"/>
    <mergeCell ref="N420:O420"/>
    <mergeCell ref="P420:Q420"/>
    <mergeCell ref="R420:S420"/>
    <mergeCell ref="A416:E416"/>
    <mergeCell ref="F416:H416"/>
    <mergeCell ref="I416:K416"/>
    <mergeCell ref="L416:P416"/>
    <mergeCell ref="Q416:S416"/>
    <mergeCell ref="T416:V416"/>
    <mergeCell ref="A417:K417"/>
    <mergeCell ref="L417:V417"/>
    <mergeCell ref="A418:F418"/>
    <mergeCell ref="G418:H419"/>
    <mergeCell ref="I418:K419"/>
    <mergeCell ref="L418:Q418"/>
    <mergeCell ref="R418:S419"/>
    <mergeCell ref="T418:V419"/>
    <mergeCell ref="A419:B419"/>
    <mergeCell ref="C419:D419"/>
    <mergeCell ref="E419:F419"/>
    <mergeCell ref="L419:M419"/>
    <mergeCell ref="N419:O419"/>
    <mergeCell ref="P419:Q419"/>
    <mergeCell ref="A414:E414"/>
    <mergeCell ref="F414:H414"/>
    <mergeCell ref="I414:K414"/>
    <mergeCell ref="L414:P414"/>
    <mergeCell ref="Q414:S414"/>
    <mergeCell ref="T414:V414"/>
    <mergeCell ref="A415:E415"/>
    <mergeCell ref="F415:H415"/>
    <mergeCell ref="I415:K415"/>
    <mergeCell ref="L415:P415"/>
    <mergeCell ref="Q415:S415"/>
    <mergeCell ref="T415:V415"/>
    <mergeCell ref="A412:E412"/>
    <mergeCell ref="F412:H412"/>
    <mergeCell ref="I412:K412"/>
    <mergeCell ref="L412:P412"/>
    <mergeCell ref="Q412:S412"/>
    <mergeCell ref="T412:V412"/>
    <mergeCell ref="A413:E413"/>
    <mergeCell ref="F413:H413"/>
    <mergeCell ref="I413:K413"/>
    <mergeCell ref="L413:P413"/>
    <mergeCell ref="Q413:S413"/>
    <mergeCell ref="T413:V413"/>
    <mergeCell ref="A410:E410"/>
    <mergeCell ref="F410:H410"/>
    <mergeCell ref="I410:K410"/>
    <mergeCell ref="L410:P410"/>
    <mergeCell ref="Q410:S410"/>
    <mergeCell ref="T410:V410"/>
    <mergeCell ref="A411:E411"/>
    <mergeCell ref="F411:H411"/>
    <mergeCell ref="I411:K411"/>
    <mergeCell ref="L411:P411"/>
    <mergeCell ref="Q411:S411"/>
    <mergeCell ref="T411:V411"/>
    <mergeCell ref="A408:E408"/>
    <mergeCell ref="F408:H408"/>
    <mergeCell ref="I408:K408"/>
    <mergeCell ref="L408:P408"/>
    <mergeCell ref="Q408:S408"/>
    <mergeCell ref="T408:V408"/>
    <mergeCell ref="A409:E409"/>
    <mergeCell ref="F409:H409"/>
    <mergeCell ref="I409:K409"/>
    <mergeCell ref="L409:P409"/>
    <mergeCell ref="Q409:S409"/>
    <mergeCell ref="T409:V409"/>
    <mergeCell ref="A404:E404"/>
    <mergeCell ref="F404:H404"/>
    <mergeCell ref="I404:K404"/>
    <mergeCell ref="L406:P406"/>
    <mergeCell ref="Q406:S406"/>
    <mergeCell ref="T406:V406"/>
    <mergeCell ref="A407:E407"/>
    <mergeCell ref="F407:H407"/>
    <mergeCell ref="I407:K407"/>
    <mergeCell ref="L407:P407"/>
    <mergeCell ref="Q407:S407"/>
    <mergeCell ref="T407:V407"/>
    <mergeCell ref="W403:Y403"/>
    <mergeCell ref="L404:P404"/>
    <mergeCell ref="Q404:S404"/>
    <mergeCell ref="T404:V404"/>
    <mergeCell ref="A405:E405"/>
    <mergeCell ref="F405:H405"/>
    <mergeCell ref="I405:K405"/>
    <mergeCell ref="L405:P405"/>
    <mergeCell ref="Q405:S405"/>
    <mergeCell ref="T405:V405"/>
    <mergeCell ref="A406:E406"/>
    <mergeCell ref="F406:H406"/>
    <mergeCell ref="I406:K406"/>
    <mergeCell ref="A401:E402"/>
    <mergeCell ref="F401:K401"/>
    <mergeCell ref="L401:P402"/>
    <mergeCell ref="Q401:V401"/>
    <mergeCell ref="F402:H402"/>
    <mergeCell ref="I402:K402"/>
    <mergeCell ref="Q402:S402"/>
    <mergeCell ref="T402:V402"/>
    <mergeCell ref="A403:E403"/>
    <mergeCell ref="F403:H403"/>
    <mergeCell ref="I403:K403"/>
    <mergeCell ref="L403:P403"/>
    <mergeCell ref="Q403:S403"/>
    <mergeCell ref="T403:V403"/>
    <mergeCell ref="A398:D398"/>
    <mergeCell ref="E398:K398"/>
    <mergeCell ref="L398:O398"/>
    <mergeCell ref="P398:V398"/>
    <mergeCell ref="A399:D399"/>
    <mergeCell ref="E399:K399"/>
    <mergeCell ref="L399:O399"/>
    <mergeCell ref="P399:V399"/>
    <mergeCell ref="A400:D400"/>
    <mergeCell ref="E400:K400"/>
    <mergeCell ref="L400:O400"/>
    <mergeCell ref="P400:V400"/>
    <mergeCell ref="H392:K392"/>
    <mergeCell ref="S392:V392"/>
    <mergeCell ref="H393:K393"/>
    <mergeCell ref="S393:V393"/>
    <mergeCell ref="C395:I395"/>
    <mergeCell ref="N395:T395"/>
    <mergeCell ref="A397:D397"/>
    <mergeCell ref="E397:K397"/>
    <mergeCell ref="L397:O397"/>
    <mergeCell ref="P397:V397"/>
    <mergeCell ref="H388:I388"/>
    <mergeCell ref="J388:K388"/>
    <mergeCell ref="S388:T388"/>
    <mergeCell ref="U388:V388"/>
    <mergeCell ref="H389:K389"/>
    <mergeCell ref="S389:V389"/>
    <mergeCell ref="H390:K390"/>
    <mergeCell ref="S390:V390"/>
    <mergeCell ref="H391:K391"/>
    <mergeCell ref="S391:V391"/>
    <mergeCell ref="A341:D341"/>
    <mergeCell ref="L341:O341"/>
    <mergeCell ref="A342:F342"/>
    <mergeCell ref="J342:K342"/>
    <mergeCell ref="L342:Q342"/>
    <mergeCell ref="U342:V342"/>
    <mergeCell ref="H387:I387"/>
    <mergeCell ref="J387:K387"/>
    <mergeCell ref="S387:T387"/>
    <mergeCell ref="U387:V387"/>
    <mergeCell ref="A336:K336"/>
    <mergeCell ref="L336:V336"/>
    <mergeCell ref="A337:K337"/>
    <mergeCell ref="L337:V337"/>
    <mergeCell ref="A338:D338"/>
    <mergeCell ref="L338:O338"/>
    <mergeCell ref="A340:C340"/>
    <mergeCell ref="E340:G340"/>
    <mergeCell ref="I340:K340"/>
    <mergeCell ref="L340:N340"/>
    <mergeCell ref="P340:R340"/>
    <mergeCell ref="T340:V340"/>
    <mergeCell ref="A385:D385"/>
    <mergeCell ref="L385:O385"/>
    <mergeCell ref="A386:F386"/>
    <mergeCell ref="J386:K386"/>
    <mergeCell ref="L386:Q386"/>
    <mergeCell ref="U386:V386"/>
    <mergeCell ref="A380:K380"/>
    <mergeCell ref="L380:V380"/>
    <mergeCell ref="A381:K381"/>
    <mergeCell ref="L381:V381"/>
    <mergeCell ref="T331:U331"/>
    <mergeCell ref="A332:K332"/>
    <mergeCell ref="L332:V332"/>
    <mergeCell ref="A333:K333"/>
    <mergeCell ref="L333:V333"/>
    <mergeCell ref="A334:K334"/>
    <mergeCell ref="L334:V334"/>
    <mergeCell ref="A335:K335"/>
    <mergeCell ref="L335:V335"/>
    <mergeCell ref="A331:B331"/>
    <mergeCell ref="C331:D331"/>
    <mergeCell ref="E331:F331"/>
    <mergeCell ref="G331:H331"/>
    <mergeCell ref="I331:J331"/>
    <mergeCell ref="L331:M331"/>
    <mergeCell ref="N331:O331"/>
    <mergeCell ref="P331:Q331"/>
    <mergeCell ref="R331:S331"/>
    <mergeCell ref="A328:K328"/>
    <mergeCell ref="L328:V328"/>
    <mergeCell ref="A329:F329"/>
    <mergeCell ref="G329:H330"/>
    <mergeCell ref="I329:K330"/>
    <mergeCell ref="L329:Q329"/>
    <mergeCell ref="R329:S330"/>
    <mergeCell ref="T329:V330"/>
    <mergeCell ref="A330:B330"/>
    <mergeCell ref="C330:D330"/>
    <mergeCell ref="E330:F330"/>
    <mergeCell ref="L330:M330"/>
    <mergeCell ref="N330:O330"/>
    <mergeCell ref="P330:Q330"/>
    <mergeCell ref="A326:E326"/>
    <mergeCell ref="F326:H326"/>
    <mergeCell ref="I326:K326"/>
    <mergeCell ref="L326:P326"/>
    <mergeCell ref="Q326:S326"/>
    <mergeCell ref="T326:V326"/>
    <mergeCell ref="A327:E327"/>
    <mergeCell ref="F327:H327"/>
    <mergeCell ref="I327:K327"/>
    <mergeCell ref="L327:P327"/>
    <mergeCell ref="Q327:S327"/>
    <mergeCell ref="T327:V327"/>
    <mergeCell ref="A324:E324"/>
    <mergeCell ref="F324:H324"/>
    <mergeCell ref="I324:K324"/>
    <mergeCell ref="L324:P324"/>
    <mergeCell ref="Q324:S324"/>
    <mergeCell ref="T324:V324"/>
    <mergeCell ref="A325:E325"/>
    <mergeCell ref="F325:H325"/>
    <mergeCell ref="I325:K325"/>
    <mergeCell ref="L325:P325"/>
    <mergeCell ref="Q325:S325"/>
    <mergeCell ref="T325:V325"/>
    <mergeCell ref="A322:E322"/>
    <mergeCell ref="F322:H322"/>
    <mergeCell ref="I322:K322"/>
    <mergeCell ref="L322:P322"/>
    <mergeCell ref="Q322:S322"/>
    <mergeCell ref="T322:V322"/>
    <mergeCell ref="A323:E323"/>
    <mergeCell ref="F323:H323"/>
    <mergeCell ref="I323:K323"/>
    <mergeCell ref="L323:P323"/>
    <mergeCell ref="Q323:S323"/>
    <mergeCell ref="T323:V323"/>
    <mergeCell ref="A320:E320"/>
    <mergeCell ref="F320:H320"/>
    <mergeCell ref="I320:K320"/>
    <mergeCell ref="L320:P320"/>
    <mergeCell ref="Q320:S320"/>
    <mergeCell ref="T320:V320"/>
    <mergeCell ref="A321:E321"/>
    <mergeCell ref="F321:H321"/>
    <mergeCell ref="I321:K321"/>
    <mergeCell ref="L321:P321"/>
    <mergeCell ref="Q321:S321"/>
    <mergeCell ref="T321:V321"/>
    <mergeCell ref="A318:E318"/>
    <mergeCell ref="F318:H318"/>
    <mergeCell ref="I318:K318"/>
    <mergeCell ref="L318:P318"/>
    <mergeCell ref="Q318:S318"/>
    <mergeCell ref="T318:V318"/>
    <mergeCell ref="A319:E319"/>
    <mergeCell ref="F319:H319"/>
    <mergeCell ref="I319:K319"/>
    <mergeCell ref="L319:P319"/>
    <mergeCell ref="Q319:S319"/>
    <mergeCell ref="T319:V319"/>
    <mergeCell ref="A316:E316"/>
    <mergeCell ref="F316:H316"/>
    <mergeCell ref="I316:K316"/>
    <mergeCell ref="L316:P316"/>
    <mergeCell ref="Q316:S316"/>
    <mergeCell ref="T316:V316"/>
    <mergeCell ref="A317:E317"/>
    <mergeCell ref="F317:H317"/>
    <mergeCell ref="I317:K317"/>
    <mergeCell ref="L317:P317"/>
    <mergeCell ref="Q317:S317"/>
    <mergeCell ref="T317:V317"/>
    <mergeCell ref="A314:E314"/>
    <mergeCell ref="F314:H314"/>
    <mergeCell ref="I314:K314"/>
    <mergeCell ref="L314:P314"/>
    <mergeCell ref="Q314:S314"/>
    <mergeCell ref="T314:V314"/>
    <mergeCell ref="A315:E315"/>
    <mergeCell ref="F315:H315"/>
    <mergeCell ref="I315:K315"/>
    <mergeCell ref="L315:P315"/>
    <mergeCell ref="Q315:S315"/>
    <mergeCell ref="T315:V315"/>
    <mergeCell ref="A310:D310"/>
    <mergeCell ref="E310:K310"/>
    <mergeCell ref="L310:O310"/>
    <mergeCell ref="P310:V310"/>
    <mergeCell ref="A311:D311"/>
    <mergeCell ref="E311:K311"/>
    <mergeCell ref="L311:O311"/>
    <mergeCell ref="P311:V311"/>
    <mergeCell ref="A312:E313"/>
    <mergeCell ref="F312:K312"/>
    <mergeCell ref="L312:P313"/>
    <mergeCell ref="Q312:V312"/>
    <mergeCell ref="F313:H313"/>
    <mergeCell ref="I313:K313"/>
    <mergeCell ref="Q313:S313"/>
    <mergeCell ref="T313:V313"/>
    <mergeCell ref="S304:V304"/>
    <mergeCell ref="C306:I306"/>
    <mergeCell ref="N306:T306"/>
    <mergeCell ref="A308:D308"/>
    <mergeCell ref="E308:K308"/>
    <mergeCell ref="L308:O308"/>
    <mergeCell ref="P308:V308"/>
    <mergeCell ref="A309:D309"/>
    <mergeCell ref="E309:K309"/>
    <mergeCell ref="L309:O309"/>
    <mergeCell ref="P309:V309"/>
    <mergeCell ref="H298:I298"/>
    <mergeCell ref="J298:K298"/>
    <mergeCell ref="S298:T298"/>
    <mergeCell ref="U298:V298"/>
    <mergeCell ref="H299:I299"/>
    <mergeCell ref="J299:K299"/>
    <mergeCell ref="S299:T299"/>
    <mergeCell ref="U299:V299"/>
    <mergeCell ref="H300:K300"/>
    <mergeCell ref="S300:V300"/>
    <mergeCell ref="H301:K301"/>
    <mergeCell ref="S301:V301"/>
    <mergeCell ref="H302:K302"/>
    <mergeCell ref="S302:V302"/>
    <mergeCell ref="H303:K303"/>
    <mergeCell ref="S303:V303"/>
    <mergeCell ref="H304:K304"/>
    <mergeCell ref="A382:D382"/>
    <mergeCell ref="L382:O382"/>
    <mergeCell ref="A384:C384"/>
    <mergeCell ref="E384:G384"/>
    <mergeCell ref="I384:K384"/>
    <mergeCell ref="L384:N384"/>
    <mergeCell ref="P384:R384"/>
    <mergeCell ref="T384:V384"/>
    <mergeCell ref="T375:U375"/>
    <mergeCell ref="A376:K376"/>
    <mergeCell ref="L376:V376"/>
    <mergeCell ref="A377:K377"/>
    <mergeCell ref="L377:V377"/>
    <mergeCell ref="A378:K378"/>
    <mergeCell ref="L378:V378"/>
    <mergeCell ref="A379:K379"/>
    <mergeCell ref="L379:V379"/>
    <mergeCell ref="A375:B375"/>
    <mergeCell ref="C375:D375"/>
    <mergeCell ref="E375:F375"/>
    <mergeCell ref="G375:H375"/>
    <mergeCell ref="I375:J375"/>
    <mergeCell ref="L375:M375"/>
    <mergeCell ref="N375:O375"/>
    <mergeCell ref="P375:Q375"/>
    <mergeCell ref="R375:S375"/>
    <mergeCell ref="A372:K372"/>
    <mergeCell ref="L372:V372"/>
    <mergeCell ref="A373:F373"/>
    <mergeCell ref="G373:H374"/>
    <mergeCell ref="I373:K374"/>
    <mergeCell ref="L373:Q373"/>
    <mergeCell ref="R373:S374"/>
    <mergeCell ref="T373:V374"/>
    <mergeCell ref="A374:B374"/>
    <mergeCell ref="C374:D374"/>
    <mergeCell ref="E374:F374"/>
    <mergeCell ref="L374:M374"/>
    <mergeCell ref="N374:O374"/>
    <mergeCell ref="P374:Q374"/>
    <mergeCell ref="A370:E370"/>
    <mergeCell ref="F370:H370"/>
    <mergeCell ref="I370:K370"/>
    <mergeCell ref="L370:P370"/>
    <mergeCell ref="Q370:S370"/>
    <mergeCell ref="T370:V370"/>
    <mergeCell ref="A371:E371"/>
    <mergeCell ref="F371:H371"/>
    <mergeCell ref="I371:K371"/>
    <mergeCell ref="L371:P371"/>
    <mergeCell ref="Q371:S371"/>
    <mergeCell ref="T371:V371"/>
    <mergeCell ref="A368:E368"/>
    <mergeCell ref="F368:H368"/>
    <mergeCell ref="I368:K368"/>
    <mergeCell ref="L368:P368"/>
    <mergeCell ref="Q368:S368"/>
    <mergeCell ref="T368:V368"/>
    <mergeCell ref="A369:E369"/>
    <mergeCell ref="F369:H369"/>
    <mergeCell ref="I369:K369"/>
    <mergeCell ref="L369:P369"/>
    <mergeCell ref="Q369:S369"/>
    <mergeCell ref="T369:V369"/>
    <mergeCell ref="A366:E366"/>
    <mergeCell ref="F366:H366"/>
    <mergeCell ref="I366:K366"/>
    <mergeCell ref="L366:P366"/>
    <mergeCell ref="Q366:S366"/>
    <mergeCell ref="T366:V366"/>
    <mergeCell ref="A367:E367"/>
    <mergeCell ref="F367:H367"/>
    <mergeCell ref="I367:K367"/>
    <mergeCell ref="L367:P367"/>
    <mergeCell ref="Q367:S367"/>
    <mergeCell ref="T367:V367"/>
    <mergeCell ref="A364:E364"/>
    <mergeCell ref="F364:H364"/>
    <mergeCell ref="I364:K364"/>
    <mergeCell ref="L364:P364"/>
    <mergeCell ref="Q364:S364"/>
    <mergeCell ref="T364:V364"/>
    <mergeCell ref="A365:E365"/>
    <mergeCell ref="F365:H365"/>
    <mergeCell ref="I365:K365"/>
    <mergeCell ref="L365:P365"/>
    <mergeCell ref="Q365:S365"/>
    <mergeCell ref="T365:V365"/>
    <mergeCell ref="F363:H363"/>
    <mergeCell ref="I363:K363"/>
    <mergeCell ref="L363:P363"/>
    <mergeCell ref="A363:E363"/>
    <mergeCell ref="Q363:S363"/>
    <mergeCell ref="T363:V363"/>
    <mergeCell ref="A361:E361"/>
    <mergeCell ref="F361:H361"/>
    <mergeCell ref="I361:K361"/>
    <mergeCell ref="L361:P361"/>
    <mergeCell ref="Q361:S361"/>
    <mergeCell ref="T361:V361"/>
    <mergeCell ref="A362:E362"/>
    <mergeCell ref="F362:H362"/>
    <mergeCell ref="I362:K362"/>
    <mergeCell ref="L362:P362"/>
    <mergeCell ref="Q362:S362"/>
    <mergeCell ref="T362:V362"/>
    <mergeCell ref="A359:E359"/>
    <mergeCell ref="F359:H359"/>
    <mergeCell ref="I359:K359"/>
    <mergeCell ref="L359:P359"/>
    <mergeCell ref="Q359:S359"/>
    <mergeCell ref="T359:V359"/>
    <mergeCell ref="A360:E360"/>
    <mergeCell ref="F360:H360"/>
    <mergeCell ref="I360:K360"/>
    <mergeCell ref="L360:P360"/>
    <mergeCell ref="Q360:S360"/>
    <mergeCell ref="T360:V360"/>
    <mergeCell ref="A356:D356"/>
    <mergeCell ref="E356:K356"/>
    <mergeCell ref="L356:O356"/>
    <mergeCell ref="P356:V356"/>
    <mergeCell ref="A357:E358"/>
    <mergeCell ref="F357:K357"/>
    <mergeCell ref="L357:P358"/>
    <mergeCell ref="Q357:V357"/>
    <mergeCell ref="F358:H358"/>
    <mergeCell ref="I358:K358"/>
    <mergeCell ref="Q358:S358"/>
    <mergeCell ref="T358:V358"/>
    <mergeCell ref="A353:D353"/>
    <mergeCell ref="E353:K353"/>
    <mergeCell ref="L353:O353"/>
    <mergeCell ref="P353:V353"/>
    <mergeCell ref="A354:D354"/>
    <mergeCell ref="E354:K354"/>
    <mergeCell ref="L354:O354"/>
    <mergeCell ref="P354:V354"/>
    <mergeCell ref="A355:D355"/>
    <mergeCell ref="E355:K355"/>
    <mergeCell ref="L355:O355"/>
    <mergeCell ref="P355:V355"/>
    <mergeCell ref="H346:K346"/>
    <mergeCell ref="S346:V346"/>
    <mergeCell ref="H347:K347"/>
    <mergeCell ref="S347:V347"/>
    <mergeCell ref="H348:K348"/>
    <mergeCell ref="S348:V348"/>
    <mergeCell ref="H349:K349"/>
    <mergeCell ref="S349:V349"/>
    <mergeCell ref="C351:I351"/>
    <mergeCell ref="N351:T351"/>
    <mergeCell ref="H343:I343"/>
    <mergeCell ref="J343:K343"/>
    <mergeCell ref="S343:T343"/>
    <mergeCell ref="U343:V343"/>
    <mergeCell ref="H344:I344"/>
    <mergeCell ref="J344:K344"/>
    <mergeCell ref="S344:T344"/>
    <mergeCell ref="U344:V344"/>
    <mergeCell ref="H345:K345"/>
    <mergeCell ref="S345:V345"/>
    <mergeCell ref="L291:V291"/>
    <mergeCell ref="L292:V292"/>
    <mergeCell ref="L293:O293"/>
    <mergeCell ref="L295:N295"/>
    <mergeCell ref="P295:R295"/>
    <mergeCell ref="T295:V295"/>
    <mergeCell ref="L296:O296"/>
    <mergeCell ref="L297:Q297"/>
    <mergeCell ref="U297:V297"/>
    <mergeCell ref="L286:M286"/>
    <mergeCell ref="N286:O286"/>
    <mergeCell ref="P286:Q286"/>
    <mergeCell ref="R286:S286"/>
    <mergeCell ref="T286:U286"/>
    <mergeCell ref="L287:V287"/>
    <mergeCell ref="L288:V288"/>
    <mergeCell ref="L289:V289"/>
    <mergeCell ref="L290:V290"/>
    <mergeCell ref="L281:P281"/>
    <mergeCell ref="Q281:S281"/>
    <mergeCell ref="T281:V281"/>
    <mergeCell ref="L282:P282"/>
    <mergeCell ref="Q282:S282"/>
    <mergeCell ref="T282:V282"/>
    <mergeCell ref="L283:V283"/>
    <mergeCell ref="L284:Q284"/>
    <mergeCell ref="R284:S285"/>
    <mergeCell ref="T284:V285"/>
    <mergeCell ref="L285:M285"/>
    <mergeCell ref="N285:O285"/>
    <mergeCell ref="P285:Q285"/>
    <mergeCell ref="L278:P278"/>
    <mergeCell ref="Q278:S278"/>
    <mergeCell ref="T278:V278"/>
    <mergeCell ref="L279:P279"/>
    <mergeCell ref="Q279:S279"/>
    <mergeCell ref="T279:V279"/>
    <mergeCell ref="L280:P280"/>
    <mergeCell ref="Q280:S280"/>
    <mergeCell ref="T280:V280"/>
    <mergeCell ref="L275:P275"/>
    <mergeCell ref="Q275:S275"/>
    <mergeCell ref="T275:V275"/>
    <mergeCell ref="L276:P276"/>
    <mergeCell ref="Q276:S276"/>
    <mergeCell ref="T276:V276"/>
    <mergeCell ref="L277:P277"/>
    <mergeCell ref="Q277:S277"/>
    <mergeCell ref="T277:V277"/>
    <mergeCell ref="L272:P272"/>
    <mergeCell ref="Q272:S272"/>
    <mergeCell ref="T272:V272"/>
    <mergeCell ref="L273:P273"/>
    <mergeCell ref="Q273:S273"/>
    <mergeCell ref="T273:V273"/>
    <mergeCell ref="L274:P274"/>
    <mergeCell ref="Q274:S274"/>
    <mergeCell ref="T274:V274"/>
    <mergeCell ref="L269:P269"/>
    <mergeCell ref="Q269:S269"/>
    <mergeCell ref="T269:V269"/>
    <mergeCell ref="L270:P270"/>
    <mergeCell ref="Q270:S270"/>
    <mergeCell ref="T270:V270"/>
    <mergeCell ref="L271:P271"/>
    <mergeCell ref="Q271:S271"/>
    <mergeCell ref="T271:V271"/>
    <mergeCell ref="L264:O264"/>
    <mergeCell ref="P264:V264"/>
    <mergeCell ref="L265:O265"/>
    <mergeCell ref="P265:V265"/>
    <mergeCell ref="L266:O266"/>
    <mergeCell ref="P266:V266"/>
    <mergeCell ref="L267:P268"/>
    <mergeCell ref="Q267:V267"/>
    <mergeCell ref="Q268:S268"/>
    <mergeCell ref="T268:V268"/>
    <mergeCell ref="S254:T254"/>
    <mergeCell ref="U254:V254"/>
    <mergeCell ref="S255:V255"/>
    <mergeCell ref="S256:V256"/>
    <mergeCell ref="S257:V257"/>
    <mergeCell ref="S258:V258"/>
    <mergeCell ref="S259:V259"/>
    <mergeCell ref="N261:T261"/>
    <mergeCell ref="L263:O263"/>
    <mergeCell ref="P263:V263"/>
    <mergeCell ref="A291:K291"/>
    <mergeCell ref="A292:K292"/>
    <mergeCell ref="A293:D293"/>
    <mergeCell ref="A295:C295"/>
    <mergeCell ref="E295:G295"/>
    <mergeCell ref="I295:K295"/>
    <mergeCell ref="A296:D296"/>
    <mergeCell ref="A278:E278"/>
    <mergeCell ref="F278:H278"/>
    <mergeCell ref="I278:K278"/>
    <mergeCell ref="A279:E279"/>
    <mergeCell ref="F279:H279"/>
    <mergeCell ref="I279:K279"/>
    <mergeCell ref="A280:E280"/>
    <mergeCell ref="F280:H280"/>
    <mergeCell ref="I280:K280"/>
    <mergeCell ref="A275:E275"/>
    <mergeCell ref="F275:H275"/>
    <mergeCell ref="I275:K275"/>
    <mergeCell ref="A276:E276"/>
    <mergeCell ref="F276:H276"/>
    <mergeCell ref="I276:K276"/>
    <mergeCell ref="A297:F297"/>
    <mergeCell ref="J297:K297"/>
    <mergeCell ref="A286:B286"/>
    <mergeCell ref="C286:D286"/>
    <mergeCell ref="E286:F286"/>
    <mergeCell ref="G286:H286"/>
    <mergeCell ref="I286:J286"/>
    <mergeCell ref="A287:K287"/>
    <mergeCell ref="A288:K288"/>
    <mergeCell ref="A289:K289"/>
    <mergeCell ref="A290:K290"/>
    <mergeCell ref="A281:E281"/>
    <mergeCell ref="F281:H281"/>
    <mergeCell ref="I281:K281"/>
    <mergeCell ref="A282:E282"/>
    <mergeCell ref="F282:H282"/>
    <mergeCell ref="I282:K282"/>
    <mergeCell ref="A283:K283"/>
    <mergeCell ref="A284:F284"/>
    <mergeCell ref="G284:H285"/>
    <mergeCell ref="I284:K285"/>
    <mergeCell ref="A285:B285"/>
    <mergeCell ref="C285:D285"/>
    <mergeCell ref="E285:F285"/>
    <mergeCell ref="A277:E277"/>
    <mergeCell ref="F277:H277"/>
    <mergeCell ref="I277:K277"/>
    <mergeCell ref="A272:E272"/>
    <mergeCell ref="F272:H272"/>
    <mergeCell ref="I272:K272"/>
    <mergeCell ref="A273:E273"/>
    <mergeCell ref="F273:H273"/>
    <mergeCell ref="I273:K273"/>
    <mergeCell ref="A274:E274"/>
    <mergeCell ref="F274:H274"/>
    <mergeCell ref="I274:K274"/>
    <mergeCell ref="A269:E269"/>
    <mergeCell ref="F269:H269"/>
    <mergeCell ref="I269:K269"/>
    <mergeCell ref="A270:E270"/>
    <mergeCell ref="F270:H270"/>
    <mergeCell ref="I270:K270"/>
    <mergeCell ref="A271:E271"/>
    <mergeCell ref="F271:H271"/>
    <mergeCell ref="I271:K271"/>
    <mergeCell ref="A264:D264"/>
    <mergeCell ref="E264:K264"/>
    <mergeCell ref="A265:D265"/>
    <mergeCell ref="E265:K265"/>
    <mergeCell ref="A266:D266"/>
    <mergeCell ref="E266:K266"/>
    <mergeCell ref="A267:E268"/>
    <mergeCell ref="F267:K267"/>
    <mergeCell ref="F268:H268"/>
    <mergeCell ref="I268:K268"/>
    <mergeCell ref="H254:I254"/>
    <mergeCell ref="J254:K254"/>
    <mergeCell ref="H255:K255"/>
    <mergeCell ref="H256:K256"/>
    <mergeCell ref="H257:K257"/>
    <mergeCell ref="H258:K258"/>
    <mergeCell ref="H259:K259"/>
    <mergeCell ref="C261:I261"/>
    <mergeCell ref="A263:D263"/>
    <mergeCell ref="E263:K263"/>
    <mergeCell ref="H1:I1"/>
    <mergeCell ref="J1:K1"/>
    <mergeCell ref="S1:T1"/>
    <mergeCell ref="U1:V1"/>
    <mergeCell ref="H2:I2"/>
    <mergeCell ref="J2:K2"/>
    <mergeCell ref="S2:T2"/>
    <mergeCell ref="U2:V2"/>
    <mergeCell ref="H253:I253"/>
    <mergeCell ref="J253:K253"/>
    <mergeCell ref="S253:T253"/>
    <mergeCell ref="U253:V253"/>
    <mergeCell ref="H6:K6"/>
    <mergeCell ref="S6:V6"/>
    <mergeCell ref="H7:K7"/>
    <mergeCell ref="S7:V7"/>
    <mergeCell ref="C9:I9"/>
    <mergeCell ref="N9:T9"/>
    <mergeCell ref="H3:K3"/>
    <mergeCell ref="S3:V3"/>
    <mergeCell ref="H4:K4"/>
    <mergeCell ref="S4:V4"/>
    <mergeCell ref="H5:K5"/>
    <mergeCell ref="S5:V5"/>
    <mergeCell ref="A13:D13"/>
    <mergeCell ref="E13:K13"/>
    <mergeCell ref="L13:O13"/>
    <mergeCell ref="P13:V13"/>
    <mergeCell ref="A14:D14"/>
    <mergeCell ref="E14:K14"/>
    <mergeCell ref="L14:O14"/>
    <mergeCell ref="P14:V14"/>
    <mergeCell ref="A11:D11"/>
    <mergeCell ref="E11:K11"/>
    <mergeCell ref="L11:O11"/>
    <mergeCell ref="P11:V11"/>
    <mergeCell ref="A12:D12"/>
    <mergeCell ref="E12:K12"/>
    <mergeCell ref="L12:O12"/>
    <mergeCell ref="P12:V12"/>
    <mergeCell ref="A17:E17"/>
    <mergeCell ref="F17:H17"/>
    <mergeCell ref="I17:K17"/>
    <mergeCell ref="L17:P17"/>
    <mergeCell ref="Q17:S17"/>
    <mergeCell ref="T17:V17"/>
    <mergeCell ref="A15:E16"/>
    <mergeCell ref="F15:K15"/>
    <mergeCell ref="L15:P16"/>
    <mergeCell ref="Q15:V15"/>
    <mergeCell ref="F16:H16"/>
    <mergeCell ref="I16:K16"/>
    <mergeCell ref="Q16:S16"/>
    <mergeCell ref="T16:V16"/>
    <mergeCell ref="A19:E19"/>
    <mergeCell ref="F19:H19"/>
    <mergeCell ref="I19:K19"/>
    <mergeCell ref="L19:P19"/>
    <mergeCell ref="Q19:S19"/>
    <mergeCell ref="T19:V19"/>
    <mergeCell ref="A18:E18"/>
    <mergeCell ref="F18:H18"/>
    <mergeCell ref="I18:K18"/>
    <mergeCell ref="L18:P18"/>
    <mergeCell ref="Q18:S18"/>
    <mergeCell ref="T18:V18"/>
    <mergeCell ref="A21:E21"/>
    <mergeCell ref="F21:H21"/>
    <mergeCell ref="I21:K21"/>
    <mergeCell ref="L21:P21"/>
    <mergeCell ref="Q21:S21"/>
    <mergeCell ref="T21:V21"/>
    <mergeCell ref="A20:E20"/>
    <mergeCell ref="F20:H20"/>
    <mergeCell ref="I20:K20"/>
    <mergeCell ref="L20:P20"/>
    <mergeCell ref="Q20:S20"/>
    <mergeCell ref="T20:V20"/>
    <mergeCell ref="A23:E23"/>
    <mergeCell ref="F23:H23"/>
    <mergeCell ref="I23:K23"/>
    <mergeCell ref="L23:P23"/>
    <mergeCell ref="Q23:S23"/>
    <mergeCell ref="T23:V23"/>
    <mergeCell ref="A22:E22"/>
    <mergeCell ref="F22:H22"/>
    <mergeCell ref="I22:K22"/>
    <mergeCell ref="L22:P22"/>
    <mergeCell ref="Q22:S22"/>
    <mergeCell ref="T22:V22"/>
    <mergeCell ref="A25:E25"/>
    <mergeCell ref="F25:H25"/>
    <mergeCell ref="I25:K25"/>
    <mergeCell ref="L25:P25"/>
    <mergeCell ref="Q25:S25"/>
    <mergeCell ref="T25:V25"/>
    <mergeCell ref="A24:E24"/>
    <mergeCell ref="F24:H24"/>
    <mergeCell ref="I24:K24"/>
    <mergeCell ref="L24:P24"/>
    <mergeCell ref="Q24:S24"/>
    <mergeCell ref="T24:V24"/>
    <mergeCell ref="A26:K26"/>
    <mergeCell ref="L26:V26"/>
    <mergeCell ref="A27:F27"/>
    <mergeCell ref="G27:H28"/>
    <mergeCell ref="I27:K28"/>
    <mergeCell ref="L27:Q27"/>
    <mergeCell ref="R27:S28"/>
    <mergeCell ref="T27:V28"/>
    <mergeCell ref="A28:B28"/>
    <mergeCell ref="C28:D28"/>
    <mergeCell ref="N29:O29"/>
    <mergeCell ref="P29:Q29"/>
    <mergeCell ref="R29:S29"/>
    <mergeCell ref="T29:U29"/>
    <mergeCell ref="A30:K30"/>
    <mergeCell ref="L30:V30"/>
    <mergeCell ref="E28:F28"/>
    <mergeCell ref="L28:M28"/>
    <mergeCell ref="N28:O28"/>
    <mergeCell ref="P28:Q28"/>
    <mergeCell ref="A29:B29"/>
    <mergeCell ref="C29:D29"/>
    <mergeCell ref="E29:F29"/>
    <mergeCell ref="G29:H29"/>
    <mergeCell ref="I29:J29"/>
    <mergeCell ref="L29:M29"/>
    <mergeCell ref="A34:K34"/>
    <mergeCell ref="L34:V34"/>
    <mergeCell ref="A35:K35"/>
    <mergeCell ref="L35:V35"/>
    <mergeCell ref="A36:D36"/>
    <mergeCell ref="L36:O36"/>
    <mergeCell ref="A31:K31"/>
    <mergeCell ref="L31:V31"/>
    <mergeCell ref="A32:K32"/>
    <mergeCell ref="L32:V32"/>
    <mergeCell ref="A33:K33"/>
    <mergeCell ref="L33:V33"/>
    <mergeCell ref="A39:D39"/>
    <mergeCell ref="L39:O39"/>
    <mergeCell ref="A40:F40"/>
    <mergeCell ref="J40:K40"/>
    <mergeCell ref="L40:Q40"/>
    <mergeCell ref="U40:V40"/>
    <mergeCell ref="A38:C38"/>
    <mergeCell ref="E38:G38"/>
    <mergeCell ref="I38:K38"/>
    <mergeCell ref="L38:N38"/>
    <mergeCell ref="P38:R38"/>
    <mergeCell ref="T38:V38"/>
    <mergeCell ref="H43:K43"/>
    <mergeCell ref="S43:V43"/>
    <mergeCell ref="H44:K44"/>
    <mergeCell ref="S44:V44"/>
    <mergeCell ref="H45:K45"/>
    <mergeCell ref="S45:V45"/>
    <mergeCell ref="H41:I41"/>
    <mergeCell ref="J41:K41"/>
    <mergeCell ref="S41:T41"/>
    <mergeCell ref="U41:V41"/>
    <mergeCell ref="H42:I42"/>
    <mergeCell ref="J42:K42"/>
    <mergeCell ref="S42:T42"/>
    <mergeCell ref="U42:V42"/>
    <mergeCell ref="A51:D51"/>
    <mergeCell ref="E51:K51"/>
    <mergeCell ref="L51:O51"/>
    <mergeCell ref="P51:V51"/>
    <mergeCell ref="A52:D52"/>
    <mergeCell ref="E52:K52"/>
    <mergeCell ref="L52:O52"/>
    <mergeCell ref="P52:V52"/>
    <mergeCell ref="H46:K46"/>
    <mergeCell ref="S46:V46"/>
    <mergeCell ref="H47:K47"/>
    <mergeCell ref="S47:V47"/>
    <mergeCell ref="C49:I49"/>
    <mergeCell ref="N49:T49"/>
    <mergeCell ref="A55:E56"/>
    <mergeCell ref="F55:K55"/>
    <mergeCell ref="L55:P56"/>
    <mergeCell ref="Q55:V55"/>
    <mergeCell ref="F56:H56"/>
    <mergeCell ref="I56:K56"/>
    <mergeCell ref="Q56:S56"/>
    <mergeCell ref="T56:V56"/>
    <mergeCell ref="A53:D53"/>
    <mergeCell ref="E53:K53"/>
    <mergeCell ref="L53:O53"/>
    <mergeCell ref="P53:V53"/>
    <mergeCell ref="A54:D54"/>
    <mergeCell ref="E54:K54"/>
    <mergeCell ref="L54:O54"/>
    <mergeCell ref="P54:V54"/>
    <mergeCell ref="A58:E58"/>
    <mergeCell ref="F58:H58"/>
    <mergeCell ref="I58:K58"/>
    <mergeCell ref="L58:P58"/>
    <mergeCell ref="Q58:S58"/>
    <mergeCell ref="T58:V58"/>
    <mergeCell ref="A57:E57"/>
    <mergeCell ref="F57:H57"/>
    <mergeCell ref="I57:K57"/>
    <mergeCell ref="L57:P57"/>
    <mergeCell ref="Q57:S57"/>
    <mergeCell ref="T57:V57"/>
    <mergeCell ref="A60:E60"/>
    <mergeCell ref="F60:H60"/>
    <mergeCell ref="I60:K60"/>
    <mergeCell ref="L60:P60"/>
    <mergeCell ref="Q60:S60"/>
    <mergeCell ref="T60:V60"/>
    <mergeCell ref="A59:E59"/>
    <mergeCell ref="F59:H59"/>
    <mergeCell ref="I59:K59"/>
    <mergeCell ref="L59:P59"/>
    <mergeCell ref="Q59:S59"/>
    <mergeCell ref="T59:V59"/>
    <mergeCell ref="A62:E62"/>
    <mergeCell ref="F62:H62"/>
    <mergeCell ref="I62:K62"/>
    <mergeCell ref="L62:P62"/>
    <mergeCell ref="Q62:S62"/>
    <mergeCell ref="T62:V62"/>
    <mergeCell ref="A61:E61"/>
    <mergeCell ref="F61:H61"/>
    <mergeCell ref="I61:K61"/>
    <mergeCell ref="L61:P61"/>
    <mergeCell ref="Q61:S61"/>
    <mergeCell ref="T61:V61"/>
    <mergeCell ref="A64:E64"/>
    <mergeCell ref="F64:H64"/>
    <mergeCell ref="I64:K64"/>
    <mergeCell ref="L64:P64"/>
    <mergeCell ref="Q64:S64"/>
    <mergeCell ref="T64:V64"/>
    <mergeCell ref="A63:E63"/>
    <mergeCell ref="F63:H63"/>
    <mergeCell ref="I63:K63"/>
    <mergeCell ref="L63:P63"/>
    <mergeCell ref="Q63:S63"/>
    <mergeCell ref="T63:V63"/>
    <mergeCell ref="A66:K66"/>
    <mergeCell ref="L66:V66"/>
    <mergeCell ref="A65:E65"/>
    <mergeCell ref="F65:H65"/>
    <mergeCell ref="I65:K65"/>
    <mergeCell ref="L65:P65"/>
    <mergeCell ref="Q65:S65"/>
    <mergeCell ref="T65:V65"/>
    <mergeCell ref="A77:D77"/>
    <mergeCell ref="L77:O77"/>
    <mergeCell ref="A78:F78"/>
    <mergeCell ref="J78:K78"/>
    <mergeCell ref="L78:Q78"/>
    <mergeCell ref="U78:V78"/>
    <mergeCell ref="A76:C76"/>
    <mergeCell ref="E76:G76"/>
    <mergeCell ref="I76:K76"/>
    <mergeCell ref="L76:N76"/>
    <mergeCell ref="E68:F68"/>
    <mergeCell ref="L68:M68"/>
    <mergeCell ref="N68:O68"/>
    <mergeCell ref="P68:Q68"/>
    <mergeCell ref="A69:B69"/>
    <mergeCell ref="C69:D69"/>
    <mergeCell ref="E69:F69"/>
    <mergeCell ref="G69:H69"/>
    <mergeCell ref="I69:J69"/>
    <mergeCell ref="L69:M69"/>
    <mergeCell ref="G67:H68"/>
    <mergeCell ref="I67:K68"/>
    <mergeCell ref="L67:Q67"/>
    <mergeCell ref="P76:R76"/>
    <mergeCell ref="H81:K81"/>
    <mergeCell ref="S81:V81"/>
    <mergeCell ref="H82:K82"/>
    <mergeCell ref="S82:V82"/>
    <mergeCell ref="H83:K83"/>
    <mergeCell ref="S83:V83"/>
    <mergeCell ref="H79:I79"/>
    <mergeCell ref="J79:K79"/>
    <mergeCell ref="S79:T79"/>
    <mergeCell ref="U79:V79"/>
    <mergeCell ref="H80:I80"/>
    <mergeCell ref="J80:K80"/>
    <mergeCell ref="S80:T80"/>
    <mergeCell ref="U80:V80"/>
    <mergeCell ref="A89:D89"/>
    <mergeCell ref="E89:K89"/>
    <mergeCell ref="L89:O89"/>
    <mergeCell ref="P89:V89"/>
    <mergeCell ref="A90:D90"/>
    <mergeCell ref="E90:K90"/>
    <mergeCell ref="L90:O90"/>
    <mergeCell ref="P90:V90"/>
    <mergeCell ref="H84:K84"/>
    <mergeCell ref="S84:V84"/>
    <mergeCell ref="H85:K85"/>
    <mergeCell ref="S85:V85"/>
    <mergeCell ref="C87:I87"/>
    <mergeCell ref="N87:T87"/>
    <mergeCell ref="A93:E94"/>
    <mergeCell ref="F93:K93"/>
    <mergeCell ref="L93:P94"/>
    <mergeCell ref="Q93:V93"/>
    <mergeCell ref="F94:H94"/>
    <mergeCell ref="I94:K94"/>
    <mergeCell ref="Q94:S94"/>
    <mergeCell ref="T94:V94"/>
    <mergeCell ref="A91:D91"/>
    <mergeCell ref="E91:K91"/>
    <mergeCell ref="L91:O91"/>
    <mergeCell ref="P91:V91"/>
    <mergeCell ref="A92:D92"/>
    <mergeCell ref="E92:K92"/>
    <mergeCell ref="L92:O92"/>
    <mergeCell ref="P92:V92"/>
    <mergeCell ref="A96:E96"/>
    <mergeCell ref="F96:H96"/>
    <mergeCell ref="I96:K96"/>
    <mergeCell ref="L96:P96"/>
    <mergeCell ref="Q96:S96"/>
    <mergeCell ref="T96:V96"/>
    <mergeCell ref="A95:E95"/>
    <mergeCell ref="F95:H95"/>
    <mergeCell ref="I95:K95"/>
    <mergeCell ref="L95:P95"/>
    <mergeCell ref="Q95:S95"/>
    <mergeCell ref="T95:V95"/>
    <mergeCell ref="A98:E98"/>
    <mergeCell ref="F98:H98"/>
    <mergeCell ref="I98:K98"/>
    <mergeCell ref="L98:P98"/>
    <mergeCell ref="Q98:S98"/>
    <mergeCell ref="T98:V98"/>
    <mergeCell ref="A97:E97"/>
    <mergeCell ref="F97:H97"/>
    <mergeCell ref="I97:K97"/>
    <mergeCell ref="L97:P97"/>
    <mergeCell ref="Q97:S97"/>
    <mergeCell ref="T97:V97"/>
    <mergeCell ref="A100:E100"/>
    <mergeCell ref="F100:H100"/>
    <mergeCell ref="I100:K100"/>
    <mergeCell ref="L100:P100"/>
    <mergeCell ref="Q100:S100"/>
    <mergeCell ref="T100:V100"/>
    <mergeCell ref="A99:E99"/>
    <mergeCell ref="F99:H99"/>
    <mergeCell ref="I99:K99"/>
    <mergeCell ref="L99:P99"/>
    <mergeCell ref="Q99:S99"/>
    <mergeCell ref="T99:V99"/>
    <mergeCell ref="A102:E102"/>
    <mergeCell ref="F102:H102"/>
    <mergeCell ref="I102:K102"/>
    <mergeCell ref="L102:P102"/>
    <mergeCell ref="Q102:S102"/>
    <mergeCell ref="T102:V102"/>
    <mergeCell ref="A101:E101"/>
    <mergeCell ref="F101:H101"/>
    <mergeCell ref="I101:K101"/>
    <mergeCell ref="L101:P101"/>
    <mergeCell ref="Q101:S101"/>
    <mergeCell ref="T101:V101"/>
    <mergeCell ref="A104:E104"/>
    <mergeCell ref="F104:H104"/>
    <mergeCell ref="I104:K104"/>
    <mergeCell ref="L104:P104"/>
    <mergeCell ref="Q104:S104"/>
    <mergeCell ref="T104:V104"/>
    <mergeCell ref="A103:E103"/>
    <mergeCell ref="F103:H103"/>
    <mergeCell ref="I103:K103"/>
    <mergeCell ref="L103:P103"/>
    <mergeCell ref="Q103:S103"/>
    <mergeCell ref="T103:V103"/>
    <mergeCell ref="A106:E106"/>
    <mergeCell ref="F106:H106"/>
    <mergeCell ref="I106:K106"/>
    <mergeCell ref="L106:P106"/>
    <mergeCell ref="Q106:S106"/>
    <mergeCell ref="T106:V106"/>
    <mergeCell ref="A105:E105"/>
    <mergeCell ref="F105:H105"/>
    <mergeCell ref="I105:K105"/>
    <mergeCell ref="L105:P105"/>
    <mergeCell ref="Q105:S105"/>
    <mergeCell ref="T105:V105"/>
    <mergeCell ref="A107:K107"/>
    <mergeCell ref="L107:V107"/>
    <mergeCell ref="A108:F108"/>
    <mergeCell ref="G108:H109"/>
    <mergeCell ref="I108:K109"/>
    <mergeCell ref="L108:Q108"/>
    <mergeCell ref="R108:S109"/>
    <mergeCell ref="T108:V109"/>
    <mergeCell ref="A109:B109"/>
    <mergeCell ref="C109:D109"/>
    <mergeCell ref="N110:O110"/>
    <mergeCell ref="P110:Q110"/>
    <mergeCell ref="R110:S110"/>
    <mergeCell ref="T110:U110"/>
    <mergeCell ref="A111:K111"/>
    <mergeCell ref="L111:V111"/>
    <mergeCell ref="E109:F109"/>
    <mergeCell ref="L109:M109"/>
    <mergeCell ref="N109:O109"/>
    <mergeCell ref="P109:Q109"/>
    <mergeCell ref="A110:B110"/>
    <mergeCell ref="C110:D110"/>
    <mergeCell ref="E110:F110"/>
    <mergeCell ref="G110:H110"/>
    <mergeCell ref="I110:J110"/>
    <mergeCell ref="L110:M110"/>
    <mergeCell ref="A115:K115"/>
    <mergeCell ref="L115:V115"/>
    <mergeCell ref="A116:K116"/>
    <mergeCell ref="L116:V116"/>
    <mergeCell ref="A117:D117"/>
    <mergeCell ref="L117:O117"/>
    <mergeCell ref="A112:K112"/>
    <mergeCell ref="L112:V112"/>
    <mergeCell ref="A113:K113"/>
    <mergeCell ref="L113:V113"/>
    <mergeCell ref="A114:K114"/>
    <mergeCell ref="L114:V114"/>
    <mergeCell ref="A120:D120"/>
    <mergeCell ref="L120:O120"/>
    <mergeCell ref="A121:F121"/>
    <mergeCell ref="J121:K121"/>
    <mergeCell ref="L121:Q121"/>
    <mergeCell ref="U121:V121"/>
    <mergeCell ref="A119:C119"/>
    <mergeCell ref="E119:G119"/>
    <mergeCell ref="I119:K119"/>
    <mergeCell ref="L119:N119"/>
    <mergeCell ref="P119:R119"/>
    <mergeCell ref="T119:V119"/>
    <mergeCell ref="H124:K124"/>
    <mergeCell ref="S124:V124"/>
    <mergeCell ref="H125:K125"/>
    <mergeCell ref="S125:V125"/>
    <mergeCell ref="H126:K126"/>
    <mergeCell ref="S126:V126"/>
    <mergeCell ref="H122:I122"/>
    <mergeCell ref="J122:K122"/>
    <mergeCell ref="S122:T122"/>
    <mergeCell ref="U122:V122"/>
    <mergeCell ref="H123:I123"/>
    <mergeCell ref="J123:K123"/>
    <mergeCell ref="S123:T123"/>
    <mergeCell ref="U123:V123"/>
    <mergeCell ref="A132:D132"/>
    <mergeCell ref="E132:K132"/>
    <mergeCell ref="L132:O132"/>
    <mergeCell ref="P132:V132"/>
    <mergeCell ref="A133:D133"/>
    <mergeCell ref="E133:K133"/>
    <mergeCell ref="L133:O133"/>
    <mergeCell ref="P133:V133"/>
    <mergeCell ref="H127:K127"/>
    <mergeCell ref="S127:V127"/>
    <mergeCell ref="H128:K128"/>
    <mergeCell ref="S128:V128"/>
    <mergeCell ref="C130:I130"/>
    <mergeCell ref="N130:T130"/>
    <mergeCell ref="A136:E137"/>
    <mergeCell ref="F136:K136"/>
    <mergeCell ref="L136:P137"/>
    <mergeCell ref="Q136:V136"/>
    <mergeCell ref="F137:H137"/>
    <mergeCell ref="I137:K137"/>
    <mergeCell ref="Q137:S137"/>
    <mergeCell ref="T137:V137"/>
    <mergeCell ref="A134:D134"/>
    <mergeCell ref="E134:K134"/>
    <mergeCell ref="L134:O134"/>
    <mergeCell ref="P134:V134"/>
    <mergeCell ref="A135:D135"/>
    <mergeCell ref="E135:K135"/>
    <mergeCell ref="L135:O135"/>
    <mergeCell ref="P135:V135"/>
    <mergeCell ref="A139:E139"/>
    <mergeCell ref="F139:H139"/>
    <mergeCell ref="I139:K139"/>
    <mergeCell ref="L139:P139"/>
    <mergeCell ref="Q139:S139"/>
    <mergeCell ref="T139:V139"/>
    <mergeCell ref="A138:E138"/>
    <mergeCell ref="F138:H138"/>
    <mergeCell ref="I138:K138"/>
    <mergeCell ref="L138:P138"/>
    <mergeCell ref="Q138:S138"/>
    <mergeCell ref="T138:V138"/>
    <mergeCell ref="A141:E141"/>
    <mergeCell ref="F141:H141"/>
    <mergeCell ref="I141:K141"/>
    <mergeCell ref="L141:P141"/>
    <mergeCell ref="Q141:S141"/>
    <mergeCell ref="T141:V141"/>
    <mergeCell ref="A140:E140"/>
    <mergeCell ref="F140:H140"/>
    <mergeCell ref="I140:K140"/>
    <mergeCell ref="L140:P140"/>
    <mergeCell ref="Q140:S140"/>
    <mergeCell ref="T140:V140"/>
    <mergeCell ref="A143:E143"/>
    <mergeCell ref="F143:H143"/>
    <mergeCell ref="I143:K143"/>
    <mergeCell ref="L143:P143"/>
    <mergeCell ref="Q143:S143"/>
    <mergeCell ref="T143:V143"/>
    <mergeCell ref="A142:E142"/>
    <mergeCell ref="F142:H142"/>
    <mergeCell ref="I142:K142"/>
    <mergeCell ref="L142:P142"/>
    <mergeCell ref="Q142:S142"/>
    <mergeCell ref="T142:V142"/>
    <mergeCell ref="A145:E145"/>
    <mergeCell ref="F145:H145"/>
    <mergeCell ref="I145:K145"/>
    <mergeCell ref="L145:P145"/>
    <mergeCell ref="Q145:S145"/>
    <mergeCell ref="T145:V145"/>
    <mergeCell ref="A144:E144"/>
    <mergeCell ref="F144:H144"/>
    <mergeCell ref="I144:K144"/>
    <mergeCell ref="L144:P144"/>
    <mergeCell ref="Q144:S144"/>
    <mergeCell ref="T144:V144"/>
    <mergeCell ref="A147:E147"/>
    <mergeCell ref="F147:H147"/>
    <mergeCell ref="I147:K147"/>
    <mergeCell ref="L147:P147"/>
    <mergeCell ref="Q147:S147"/>
    <mergeCell ref="T147:V147"/>
    <mergeCell ref="A146:E146"/>
    <mergeCell ref="F146:H146"/>
    <mergeCell ref="I146:K146"/>
    <mergeCell ref="L146:P146"/>
    <mergeCell ref="Q146:S146"/>
    <mergeCell ref="T146:V146"/>
    <mergeCell ref="A149:E149"/>
    <mergeCell ref="F149:H149"/>
    <mergeCell ref="I149:K149"/>
    <mergeCell ref="L149:P149"/>
    <mergeCell ref="Q149:S149"/>
    <mergeCell ref="T149:V149"/>
    <mergeCell ref="A148:E148"/>
    <mergeCell ref="F148:H148"/>
    <mergeCell ref="I148:K148"/>
    <mergeCell ref="L148:P148"/>
    <mergeCell ref="Q148:S148"/>
    <mergeCell ref="T148:V148"/>
    <mergeCell ref="A150:K150"/>
    <mergeCell ref="L150:V150"/>
    <mergeCell ref="A151:F151"/>
    <mergeCell ref="G151:H152"/>
    <mergeCell ref="I151:K152"/>
    <mergeCell ref="L151:Q151"/>
    <mergeCell ref="R151:S152"/>
    <mergeCell ref="T151:V152"/>
    <mergeCell ref="A152:B152"/>
    <mergeCell ref="C152:D152"/>
    <mergeCell ref="N153:O153"/>
    <mergeCell ref="P153:Q153"/>
    <mergeCell ref="R153:S153"/>
    <mergeCell ref="T153:U153"/>
    <mergeCell ref="A154:K154"/>
    <mergeCell ref="L154:V154"/>
    <mergeCell ref="E152:F152"/>
    <mergeCell ref="L152:M152"/>
    <mergeCell ref="N152:O152"/>
    <mergeCell ref="P152:Q152"/>
    <mergeCell ref="A153:B153"/>
    <mergeCell ref="C153:D153"/>
    <mergeCell ref="E153:F153"/>
    <mergeCell ref="G153:H153"/>
    <mergeCell ref="I153:J153"/>
    <mergeCell ref="L153:M153"/>
    <mergeCell ref="A158:K158"/>
    <mergeCell ref="L158:V158"/>
    <mergeCell ref="A159:K159"/>
    <mergeCell ref="L159:V159"/>
    <mergeCell ref="A160:D160"/>
    <mergeCell ref="L160:O160"/>
    <mergeCell ref="A155:K155"/>
    <mergeCell ref="L155:V155"/>
    <mergeCell ref="A156:K156"/>
    <mergeCell ref="L156:V156"/>
    <mergeCell ref="A157:K157"/>
    <mergeCell ref="L157:V157"/>
    <mergeCell ref="A163:D163"/>
    <mergeCell ref="L163:O163"/>
    <mergeCell ref="A164:F164"/>
    <mergeCell ref="J164:K164"/>
    <mergeCell ref="L164:Q164"/>
    <mergeCell ref="U164:V164"/>
    <mergeCell ref="A162:C162"/>
    <mergeCell ref="E162:G162"/>
    <mergeCell ref="I162:K162"/>
    <mergeCell ref="L162:N162"/>
    <mergeCell ref="P162:R162"/>
    <mergeCell ref="T162:V162"/>
    <mergeCell ref="H167:K167"/>
    <mergeCell ref="S167:V167"/>
    <mergeCell ref="H168:K168"/>
    <mergeCell ref="S168:V168"/>
    <mergeCell ref="H169:K169"/>
    <mergeCell ref="S169:V169"/>
    <mergeCell ref="H165:I165"/>
    <mergeCell ref="J165:K165"/>
    <mergeCell ref="S165:T165"/>
    <mergeCell ref="U165:V165"/>
    <mergeCell ref="H166:I166"/>
    <mergeCell ref="J166:K166"/>
    <mergeCell ref="S166:T166"/>
    <mergeCell ref="U166:V166"/>
    <mergeCell ref="A175:D175"/>
    <mergeCell ref="E175:K175"/>
    <mergeCell ref="L175:O175"/>
    <mergeCell ref="P175:V175"/>
    <mergeCell ref="A176:D176"/>
    <mergeCell ref="E176:K176"/>
    <mergeCell ref="L176:O176"/>
    <mergeCell ref="P176:V176"/>
    <mergeCell ref="H170:K170"/>
    <mergeCell ref="S170:V170"/>
    <mergeCell ref="H171:K171"/>
    <mergeCell ref="S171:V171"/>
    <mergeCell ref="C173:I173"/>
    <mergeCell ref="N173:T173"/>
    <mergeCell ref="A179:E180"/>
    <mergeCell ref="F179:K179"/>
    <mergeCell ref="L179:P180"/>
    <mergeCell ref="Q179:V179"/>
    <mergeCell ref="F180:H180"/>
    <mergeCell ref="I180:K180"/>
    <mergeCell ref="Q180:S180"/>
    <mergeCell ref="T180:V180"/>
    <mergeCell ref="A177:D177"/>
    <mergeCell ref="E177:K177"/>
    <mergeCell ref="L177:O177"/>
    <mergeCell ref="P177:V177"/>
    <mergeCell ref="A178:D178"/>
    <mergeCell ref="E178:K178"/>
    <mergeCell ref="L178:O178"/>
    <mergeCell ref="P178:V178"/>
    <mergeCell ref="A182:E182"/>
    <mergeCell ref="F182:H182"/>
    <mergeCell ref="I182:K182"/>
    <mergeCell ref="L182:P182"/>
    <mergeCell ref="Q182:S182"/>
    <mergeCell ref="T182:V182"/>
    <mergeCell ref="A181:E181"/>
    <mergeCell ref="F181:H181"/>
    <mergeCell ref="I181:K181"/>
    <mergeCell ref="L181:P181"/>
    <mergeCell ref="Q181:S181"/>
    <mergeCell ref="T181:V181"/>
    <mergeCell ref="A184:E184"/>
    <mergeCell ref="F184:H184"/>
    <mergeCell ref="I184:K184"/>
    <mergeCell ref="L184:P184"/>
    <mergeCell ref="Q184:S184"/>
    <mergeCell ref="T184:V184"/>
    <mergeCell ref="A183:E183"/>
    <mergeCell ref="F183:H183"/>
    <mergeCell ref="I183:K183"/>
    <mergeCell ref="L183:P183"/>
    <mergeCell ref="Q183:S183"/>
    <mergeCell ref="T183:V183"/>
    <mergeCell ref="A186:E186"/>
    <mergeCell ref="F186:H186"/>
    <mergeCell ref="I186:K186"/>
    <mergeCell ref="L186:P186"/>
    <mergeCell ref="Q186:S186"/>
    <mergeCell ref="T186:V186"/>
    <mergeCell ref="A185:E185"/>
    <mergeCell ref="F185:H185"/>
    <mergeCell ref="I185:K185"/>
    <mergeCell ref="L185:P185"/>
    <mergeCell ref="Q185:S185"/>
    <mergeCell ref="T185:V185"/>
    <mergeCell ref="A188:E188"/>
    <mergeCell ref="F188:H188"/>
    <mergeCell ref="I188:K188"/>
    <mergeCell ref="L188:P188"/>
    <mergeCell ref="Q188:S188"/>
    <mergeCell ref="T188:V188"/>
    <mergeCell ref="A187:E187"/>
    <mergeCell ref="F187:H187"/>
    <mergeCell ref="I187:K187"/>
    <mergeCell ref="L187:P187"/>
    <mergeCell ref="Q187:S187"/>
    <mergeCell ref="T187:V187"/>
    <mergeCell ref="A190:E190"/>
    <mergeCell ref="F190:H190"/>
    <mergeCell ref="I190:K190"/>
    <mergeCell ref="L190:P190"/>
    <mergeCell ref="Q190:S190"/>
    <mergeCell ref="T190:V190"/>
    <mergeCell ref="A189:E189"/>
    <mergeCell ref="F189:H189"/>
    <mergeCell ref="I189:K189"/>
    <mergeCell ref="L189:P189"/>
    <mergeCell ref="Q189:S189"/>
    <mergeCell ref="T189:V189"/>
    <mergeCell ref="A192:E192"/>
    <mergeCell ref="F192:H192"/>
    <mergeCell ref="I192:K192"/>
    <mergeCell ref="L192:P192"/>
    <mergeCell ref="Q192:S192"/>
    <mergeCell ref="T192:V192"/>
    <mergeCell ref="A191:E191"/>
    <mergeCell ref="F191:H191"/>
    <mergeCell ref="I191:K191"/>
    <mergeCell ref="L191:P191"/>
    <mergeCell ref="Q191:S191"/>
    <mergeCell ref="T191:V191"/>
    <mergeCell ref="A194:E194"/>
    <mergeCell ref="F194:H194"/>
    <mergeCell ref="I194:K194"/>
    <mergeCell ref="L194:P194"/>
    <mergeCell ref="Q194:S194"/>
    <mergeCell ref="T194:V194"/>
    <mergeCell ref="A193:E193"/>
    <mergeCell ref="F193:H193"/>
    <mergeCell ref="I193:K193"/>
    <mergeCell ref="L193:P193"/>
    <mergeCell ref="Q193:S193"/>
    <mergeCell ref="T193:V193"/>
    <mergeCell ref="A195:K195"/>
    <mergeCell ref="L195:V195"/>
    <mergeCell ref="A196:F196"/>
    <mergeCell ref="G196:H197"/>
    <mergeCell ref="I196:K197"/>
    <mergeCell ref="L196:Q196"/>
    <mergeCell ref="R196:S197"/>
    <mergeCell ref="T196:V197"/>
    <mergeCell ref="A197:B197"/>
    <mergeCell ref="C197:D197"/>
    <mergeCell ref="N198:O198"/>
    <mergeCell ref="P198:Q198"/>
    <mergeCell ref="R198:S198"/>
    <mergeCell ref="T198:U198"/>
    <mergeCell ref="A199:K199"/>
    <mergeCell ref="L199:V199"/>
    <mergeCell ref="E197:F197"/>
    <mergeCell ref="L197:M197"/>
    <mergeCell ref="N197:O197"/>
    <mergeCell ref="P197:Q197"/>
    <mergeCell ref="A198:B198"/>
    <mergeCell ref="C198:D198"/>
    <mergeCell ref="E198:F198"/>
    <mergeCell ref="G198:H198"/>
    <mergeCell ref="I198:J198"/>
    <mergeCell ref="L198:M198"/>
    <mergeCell ref="A203:K203"/>
    <mergeCell ref="L203:V203"/>
    <mergeCell ref="A204:K204"/>
    <mergeCell ref="L204:V204"/>
    <mergeCell ref="A205:D205"/>
    <mergeCell ref="L205:O205"/>
    <mergeCell ref="A200:K200"/>
    <mergeCell ref="L200:V200"/>
    <mergeCell ref="A201:K201"/>
    <mergeCell ref="L201:V201"/>
    <mergeCell ref="A202:K202"/>
    <mergeCell ref="L202:V202"/>
    <mergeCell ref="A208:D208"/>
    <mergeCell ref="L208:O208"/>
    <mergeCell ref="A209:F209"/>
    <mergeCell ref="J209:K209"/>
    <mergeCell ref="L209:Q209"/>
    <mergeCell ref="U209:V209"/>
    <mergeCell ref="A207:C207"/>
    <mergeCell ref="E207:G207"/>
    <mergeCell ref="I207:K207"/>
    <mergeCell ref="L207:N207"/>
    <mergeCell ref="P207:R207"/>
    <mergeCell ref="T207:V207"/>
    <mergeCell ref="H212:K212"/>
    <mergeCell ref="S212:V212"/>
    <mergeCell ref="H213:K213"/>
    <mergeCell ref="S213:V213"/>
    <mergeCell ref="H214:K214"/>
    <mergeCell ref="S214:V214"/>
    <mergeCell ref="H210:I210"/>
    <mergeCell ref="J210:K210"/>
    <mergeCell ref="S210:T210"/>
    <mergeCell ref="U210:V210"/>
    <mergeCell ref="H211:I211"/>
    <mergeCell ref="J211:K211"/>
    <mergeCell ref="S211:T211"/>
    <mergeCell ref="U211:V211"/>
    <mergeCell ref="A220:D220"/>
    <mergeCell ref="E220:K220"/>
    <mergeCell ref="L220:O220"/>
    <mergeCell ref="P220:V220"/>
    <mergeCell ref="A221:D221"/>
    <mergeCell ref="E221:K221"/>
    <mergeCell ref="L221:O221"/>
    <mergeCell ref="P221:V221"/>
    <mergeCell ref="H215:K215"/>
    <mergeCell ref="S215:V215"/>
    <mergeCell ref="H216:K216"/>
    <mergeCell ref="S216:V216"/>
    <mergeCell ref="C218:I218"/>
    <mergeCell ref="N218:T218"/>
    <mergeCell ref="A224:E225"/>
    <mergeCell ref="F224:K224"/>
    <mergeCell ref="L224:P225"/>
    <mergeCell ref="Q224:V224"/>
    <mergeCell ref="F225:H225"/>
    <mergeCell ref="I225:K225"/>
    <mergeCell ref="Q225:S225"/>
    <mergeCell ref="T225:V225"/>
    <mergeCell ref="A222:D222"/>
    <mergeCell ref="E222:K222"/>
    <mergeCell ref="L222:O222"/>
    <mergeCell ref="P222:V222"/>
    <mergeCell ref="A223:D223"/>
    <mergeCell ref="E223:K223"/>
    <mergeCell ref="L223:O223"/>
    <mergeCell ref="P223:V223"/>
    <mergeCell ref="A227:E227"/>
    <mergeCell ref="F227:H227"/>
    <mergeCell ref="I227:K227"/>
    <mergeCell ref="L227:P227"/>
    <mergeCell ref="Q227:S227"/>
    <mergeCell ref="T227:V227"/>
    <mergeCell ref="A226:E226"/>
    <mergeCell ref="F226:H226"/>
    <mergeCell ref="I226:K226"/>
    <mergeCell ref="L226:P226"/>
    <mergeCell ref="Q226:S226"/>
    <mergeCell ref="T226:V226"/>
    <mergeCell ref="A229:E229"/>
    <mergeCell ref="F229:H229"/>
    <mergeCell ref="I229:K229"/>
    <mergeCell ref="L229:P229"/>
    <mergeCell ref="Q229:S229"/>
    <mergeCell ref="T229:V229"/>
    <mergeCell ref="A228:E228"/>
    <mergeCell ref="F228:H228"/>
    <mergeCell ref="I228:K228"/>
    <mergeCell ref="L228:P228"/>
    <mergeCell ref="Q228:S228"/>
    <mergeCell ref="T228:V228"/>
    <mergeCell ref="A231:E231"/>
    <mergeCell ref="F231:H231"/>
    <mergeCell ref="I231:K231"/>
    <mergeCell ref="L231:P231"/>
    <mergeCell ref="Q231:S231"/>
    <mergeCell ref="T231:V231"/>
    <mergeCell ref="A230:E230"/>
    <mergeCell ref="F230:H230"/>
    <mergeCell ref="I230:K230"/>
    <mergeCell ref="L230:P230"/>
    <mergeCell ref="Q230:S230"/>
    <mergeCell ref="T230:V230"/>
    <mergeCell ref="A233:E233"/>
    <mergeCell ref="F233:H233"/>
    <mergeCell ref="I233:K233"/>
    <mergeCell ref="L233:P233"/>
    <mergeCell ref="Q233:S233"/>
    <mergeCell ref="T233:V233"/>
    <mergeCell ref="A232:E232"/>
    <mergeCell ref="F232:H232"/>
    <mergeCell ref="I232:K232"/>
    <mergeCell ref="L232:P232"/>
    <mergeCell ref="Q232:S232"/>
    <mergeCell ref="T232:V232"/>
    <mergeCell ref="A235:E235"/>
    <mergeCell ref="F235:H235"/>
    <mergeCell ref="I235:K235"/>
    <mergeCell ref="L235:P235"/>
    <mergeCell ref="Q235:S235"/>
    <mergeCell ref="T235:V235"/>
    <mergeCell ref="A234:E234"/>
    <mergeCell ref="F234:H234"/>
    <mergeCell ref="I234:K234"/>
    <mergeCell ref="L234:P234"/>
    <mergeCell ref="Q234:S234"/>
    <mergeCell ref="T234:V234"/>
    <mergeCell ref="A237:E237"/>
    <mergeCell ref="F237:H237"/>
    <mergeCell ref="I237:K237"/>
    <mergeCell ref="L237:P237"/>
    <mergeCell ref="Q237:S237"/>
    <mergeCell ref="T237:V237"/>
    <mergeCell ref="A236:E236"/>
    <mergeCell ref="F236:H236"/>
    <mergeCell ref="I236:K236"/>
    <mergeCell ref="L236:P236"/>
    <mergeCell ref="Q236:S236"/>
    <mergeCell ref="T236:V236"/>
    <mergeCell ref="A238:K238"/>
    <mergeCell ref="L238:V238"/>
    <mergeCell ref="A239:F239"/>
    <mergeCell ref="G239:H240"/>
    <mergeCell ref="I239:K240"/>
    <mergeCell ref="L239:Q239"/>
    <mergeCell ref="R239:S240"/>
    <mergeCell ref="T239:V240"/>
    <mergeCell ref="A240:B240"/>
    <mergeCell ref="C240:D240"/>
    <mergeCell ref="N241:O241"/>
    <mergeCell ref="P241:Q241"/>
    <mergeCell ref="R241:S241"/>
    <mergeCell ref="T241:U241"/>
    <mergeCell ref="A242:K242"/>
    <mergeCell ref="L242:V242"/>
    <mergeCell ref="E240:F240"/>
    <mergeCell ref="L240:M240"/>
    <mergeCell ref="N240:O240"/>
    <mergeCell ref="P240:Q240"/>
    <mergeCell ref="A241:B241"/>
    <mergeCell ref="C241:D241"/>
    <mergeCell ref="E241:F241"/>
    <mergeCell ref="G241:H241"/>
    <mergeCell ref="I241:J241"/>
    <mergeCell ref="L241:M241"/>
    <mergeCell ref="A246:K246"/>
    <mergeCell ref="L246:V246"/>
    <mergeCell ref="A247:K247"/>
    <mergeCell ref="L247:V247"/>
    <mergeCell ref="A248:D248"/>
    <mergeCell ref="L248:O248"/>
    <mergeCell ref="A243:K243"/>
    <mergeCell ref="L243:V243"/>
    <mergeCell ref="A244:K244"/>
    <mergeCell ref="L244:V244"/>
    <mergeCell ref="A245:K245"/>
    <mergeCell ref="L245:V245"/>
    <mergeCell ref="A251:D251"/>
    <mergeCell ref="L251:O251"/>
    <mergeCell ref="A252:F252"/>
    <mergeCell ref="J252:K252"/>
    <mergeCell ref="L252:Q252"/>
    <mergeCell ref="U252:V252"/>
    <mergeCell ref="A250:C250"/>
    <mergeCell ref="E250:G250"/>
    <mergeCell ref="I250:K250"/>
    <mergeCell ref="L250:N250"/>
    <mergeCell ref="P250:R250"/>
    <mergeCell ref="T250:V250"/>
    <mergeCell ref="R67:S68"/>
    <mergeCell ref="A67:F67"/>
    <mergeCell ref="T67:V68"/>
    <mergeCell ref="A68:B68"/>
    <mergeCell ref="C68:D68"/>
    <mergeCell ref="T76:V76"/>
    <mergeCell ref="A71:K71"/>
    <mergeCell ref="L71:V71"/>
    <mergeCell ref="A72:K72"/>
    <mergeCell ref="L72:V72"/>
    <mergeCell ref="N69:O69"/>
    <mergeCell ref="P69:Q69"/>
    <mergeCell ref="R69:S69"/>
    <mergeCell ref="T69:U69"/>
    <mergeCell ref="A70:K70"/>
    <mergeCell ref="L70:V70"/>
    <mergeCell ref="A74:K74"/>
    <mergeCell ref="L74:V74"/>
    <mergeCell ref="A75:K75"/>
    <mergeCell ref="L75:V75"/>
    <mergeCell ref="A73:K73"/>
    <mergeCell ref="L73:V73"/>
    <mergeCell ref="L489:P489"/>
    <mergeCell ref="Q489:S489"/>
    <mergeCell ref="T489:V489"/>
    <mergeCell ref="L490:P490"/>
    <mergeCell ref="Q490:S490"/>
    <mergeCell ref="T490:V490"/>
    <mergeCell ref="S470:T470"/>
    <mergeCell ref="U470:V470"/>
    <mergeCell ref="S471:T471"/>
    <mergeCell ref="U471:V471"/>
    <mergeCell ref="S472:V472"/>
    <mergeCell ref="S473:V473"/>
    <mergeCell ref="S474:V474"/>
    <mergeCell ref="S475:V475"/>
    <mergeCell ref="S476:V476"/>
    <mergeCell ref="N478:T478"/>
    <mergeCell ref="L480:O480"/>
    <mergeCell ref="P480:V480"/>
    <mergeCell ref="L481:O481"/>
    <mergeCell ref="P481:V481"/>
    <mergeCell ref="L482:O482"/>
    <mergeCell ref="P482:V482"/>
    <mergeCell ref="L483:O483"/>
    <mergeCell ref="P483:V483"/>
    <mergeCell ref="L491:P491"/>
    <mergeCell ref="Q491:S491"/>
    <mergeCell ref="T491:V491"/>
    <mergeCell ref="L492:P492"/>
    <mergeCell ref="Q492:S492"/>
    <mergeCell ref="T492:V492"/>
    <mergeCell ref="L493:P493"/>
    <mergeCell ref="Q493:S493"/>
    <mergeCell ref="T493:V493"/>
    <mergeCell ref="L494:P494"/>
    <mergeCell ref="Q494:S494"/>
    <mergeCell ref="T494:V494"/>
    <mergeCell ref="L495:P495"/>
    <mergeCell ref="Q495:S495"/>
    <mergeCell ref="T495:V495"/>
    <mergeCell ref="L496:P496"/>
    <mergeCell ref="Q496:S496"/>
    <mergeCell ref="T496:V496"/>
    <mergeCell ref="L497:P497"/>
    <mergeCell ref="Q497:S497"/>
    <mergeCell ref="T497:V497"/>
    <mergeCell ref="L498:P498"/>
    <mergeCell ref="Q498:S498"/>
    <mergeCell ref="T498:V498"/>
    <mergeCell ref="L499:P499"/>
    <mergeCell ref="Q499:S499"/>
    <mergeCell ref="T499:V499"/>
    <mergeCell ref="L500:V500"/>
    <mergeCell ref="L501:Q501"/>
    <mergeCell ref="R501:S502"/>
    <mergeCell ref="T501:V502"/>
    <mergeCell ref="L502:M502"/>
    <mergeCell ref="N502:O502"/>
    <mergeCell ref="P502:Q502"/>
    <mergeCell ref="L503:M503"/>
    <mergeCell ref="N503:O503"/>
    <mergeCell ref="P503:Q503"/>
    <mergeCell ref="R503:S503"/>
    <mergeCell ref="T503:U503"/>
    <mergeCell ref="L504:V504"/>
    <mergeCell ref="L505:V505"/>
    <mergeCell ref="L506:V506"/>
    <mergeCell ref="L507:V507"/>
    <mergeCell ref="L508:V508"/>
    <mergeCell ref="L509:V509"/>
    <mergeCell ref="L510:O510"/>
    <mergeCell ref="L512:N512"/>
    <mergeCell ref="P512:R512"/>
    <mergeCell ref="T512:V512"/>
    <mergeCell ref="L513:O513"/>
    <mergeCell ref="L514:Q514"/>
    <mergeCell ref="U514:V514"/>
    <mergeCell ref="H470:I470"/>
    <mergeCell ref="J470:K470"/>
    <mergeCell ref="H471:I471"/>
    <mergeCell ref="J471:K471"/>
    <mergeCell ref="H472:K472"/>
    <mergeCell ref="H473:K473"/>
    <mergeCell ref="H474:K474"/>
    <mergeCell ref="H475:K475"/>
    <mergeCell ref="H476:K476"/>
    <mergeCell ref="C478:I478"/>
    <mergeCell ref="A480:D480"/>
    <mergeCell ref="E480:K480"/>
    <mergeCell ref="A481:D481"/>
    <mergeCell ref="E481:K481"/>
    <mergeCell ref="A482:D482"/>
    <mergeCell ref="E482:K482"/>
    <mergeCell ref="A483:D483"/>
    <mergeCell ref="E483:K483"/>
    <mergeCell ref="A484:E485"/>
    <mergeCell ref="F484:K484"/>
    <mergeCell ref="F485:H485"/>
    <mergeCell ref="I485:K485"/>
    <mergeCell ref="A486:E486"/>
    <mergeCell ref="F486:H486"/>
    <mergeCell ref="I486:K486"/>
    <mergeCell ref="W486:Y486"/>
    <mergeCell ref="A487:E487"/>
    <mergeCell ref="F487:H487"/>
    <mergeCell ref="I487:K487"/>
    <mergeCell ref="A488:E488"/>
    <mergeCell ref="F488:H488"/>
    <mergeCell ref="I488:K488"/>
    <mergeCell ref="A489:E489"/>
    <mergeCell ref="F489:H489"/>
    <mergeCell ref="I489:K489"/>
    <mergeCell ref="A490:E490"/>
    <mergeCell ref="F490:H490"/>
    <mergeCell ref="I490:K490"/>
    <mergeCell ref="L484:P485"/>
    <mergeCell ref="Q484:V484"/>
    <mergeCell ref="Q485:S485"/>
    <mergeCell ref="T485:V485"/>
    <mergeCell ref="L486:P486"/>
    <mergeCell ref="Q486:S486"/>
    <mergeCell ref="T486:V486"/>
    <mergeCell ref="L487:P487"/>
    <mergeCell ref="Q487:S487"/>
    <mergeCell ref="T487:V487"/>
    <mergeCell ref="L488:P488"/>
    <mergeCell ref="Q488:S488"/>
    <mergeCell ref="T488:V488"/>
    <mergeCell ref="G503:H503"/>
    <mergeCell ref="I503:J503"/>
    <mergeCell ref="A491:E491"/>
    <mergeCell ref="F491:H491"/>
    <mergeCell ref="I491:K491"/>
    <mergeCell ref="A492:E492"/>
    <mergeCell ref="F492:H492"/>
    <mergeCell ref="I492:K492"/>
    <mergeCell ref="A493:E493"/>
    <mergeCell ref="F493:H493"/>
    <mergeCell ref="I493:K493"/>
    <mergeCell ref="A494:E494"/>
    <mergeCell ref="F494:H494"/>
    <mergeCell ref="I494:K494"/>
    <mergeCell ref="A495:E495"/>
    <mergeCell ref="F495:H495"/>
    <mergeCell ref="I495:K495"/>
    <mergeCell ref="A496:E496"/>
    <mergeCell ref="F496:H496"/>
    <mergeCell ref="I496:K496"/>
    <mergeCell ref="A504:K504"/>
    <mergeCell ref="A505:K505"/>
    <mergeCell ref="A506:K506"/>
    <mergeCell ref="A507:K507"/>
    <mergeCell ref="A508:K508"/>
    <mergeCell ref="A509:K509"/>
    <mergeCell ref="A510:D510"/>
    <mergeCell ref="A512:C512"/>
    <mergeCell ref="E512:G512"/>
    <mergeCell ref="I512:K512"/>
    <mergeCell ref="A513:D513"/>
    <mergeCell ref="A514:F514"/>
    <mergeCell ref="J514:K514"/>
    <mergeCell ref="A497:E497"/>
    <mergeCell ref="F497:H497"/>
    <mergeCell ref="I497:K497"/>
    <mergeCell ref="A498:E498"/>
    <mergeCell ref="F498:H498"/>
    <mergeCell ref="I498:K498"/>
    <mergeCell ref="A499:E499"/>
    <mergeCell ref="F499:H499"/>
    <mergeCell ref="I499:K499"/>
    <mergeCell ref="A500:K500"/>
    <mergeCell ref="A501:F501"/>
    <mergeCell ref="G501:H502"/>
    <mergeCell ref="I501:K502"/>
    <mergeCell ref="A502:B502"/>
    <mergeCell ref="C502:D502"/>
    <mergeCell ref="E502:F502"/>
    <mergeCell ref="A503:B503"/>
    <mergeCell ref="C503:D503"/>
    <mergeCell ref="E503:F503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585"/>
  <sheetViews>
    <sheetView view="pageLayout" topLeftCell="A132" workbookViewId="0">
      <selection activeCell="A157" sqref="A157:K157"/>
    </sheetView>
  </sheetViews>
  <sheetFormatPr defaultRowHeight="15" x14ac:dyDescent="0.25"/>
  <cols>
    <col min="8" max="8" width="8.42578125" customWidth="1"/>
    <col min="11" max="11" width="8" customWidth="1"/>
    <col min="19" max="19" width="8.42578125" customWidth="1"/>
    <col min="22" max="22" width="8" customWidth="1"/>
    <col min="23" max="29" width="0" hidden="1" customWidth="1"/>
    <col min="30" max="30" width="8.28515625" hidden="1" customWidth="1"/>
    <col min="31" max="32" width="0" hidden="1" customWidth="1"/>
    <col min="33" max="33" width="7.85546875" hidden="1" customWidth="1"/>
  </cols>
  <sheetData>
    <row r="1" spans="1:22" ht="12.75" customHeight="1" x14ac:dyDescent="0.25">
      <c r="A1" s="6"/>
      <c r="G1" s="1"/>
      <c r="H1" s="103"/>
      <c r="I1" s="103"/>
      <c r="J1" s="103" t="s">
        <v>0</v>
      </c>
      <c r="K1" s="103"/>
      <c r="L1" s="37"/>
      <c r="M1" s="37"/>
      <c r="N1" s="37"/>
      <c r="O1" s="37"/>
      <c r="P1" s="37"/>
      <c r="Q1" s="37"/>
      <c r="R1" s="45"/>
      <c r="S1" s="128"/>
      <c r="T1" s="128"/>
      <c r="U1" s="128" t="s">
        <v>0</v>
      </c>
      <c r="V1" s="128"/>
    </row>
    <row r="2" spans="1:22" ht="12.75" customHeight="1" x14ac:dyDescent="0.25">
      <c r="H2" s="103"/>
      <c r="I2" s="103"/>
      <c r="J2" s="103" t="s">
        <v>632</v>
      </c>
      <c r="K2" s="103"/>
      <c r="L2" s="37"/>
      <c r="M2" s="37"/>
      <c r="N2" s="37"/>
      <c r="O2" s="37"/>
      <c r="P2" s="37"/>
      <c r="Q2" s="37"/>
      <c r="R2" s="37"/>
      <c r="S2" s="128"/>
      <c r="T2" s="128"/>
      <c r="U2" s="128" t="s">
        <v>632</v>
      </c>
      <c r="V2" s="128"/>
    </row>
    <row r="3" spans="1:22" ht="17.25" customHeight="1" x14ac:dyDescent="0.25">
      <c r="G3" s="3"/>
      <c r="H3" s="104" t="s">
        <v>633</v>
      </c>
      <c r="I3" s="104"/>
      <c r="J3" s="104"/>
      <c r="K3" s="104"/>
      <c r="L3" s="37"/>
      <c r="M3" s="37"/>
      <c r="N3" s="37"/>
      <c r="O3" s="37"/>
      <c r="P3" s="37"/>
      <c r="Q3" s="37"/>
      <c r="R3" s="43"/>
      <c r="S3" s="129" t="s">
        <v>633</v>
      </c>
      <c r="T3" s="129"/>
      <c r="U3" s="129"/>
      <c r="V3" s="129"/>
    </row>
    <row r="4" spans="1:22" ht="21.75" customHeight="1" x14ac:dyDescent="0.25">
      <c r="G4" s="3"/>
      <c r="H4" s="94" t="s">
        <v>1</v>
      </c>
      <c r="I4" s="94"/>
      <c r="J4" s="94"/>
      <c r="K4" s="94"/>
      <c r="L4" s="37"/>
      <c r="M4" s="37"/>
      <c r="N4" s="37"/>
      <c r="O4" s="37"/>
      <c r="P4" s="37"/>
      <c r="Q4" s="37"/>
      <c r="R4" s="43"/>
      <c r="S4" s="130" t="s">
        <v>1</v>
      </c>
      <c r="T4" s="130"/>
      <c r="U4" s="130"/>
      <c r="V4" s="130"/>
    </row>
    <row r="5" spans="1:22" ht="19.5" customHeight="1" x14ac:dyDescent="0.25">
      <c r="G5" s="3"/>
      <c r="H5" s="94" t="s">
        <v>2</v>
      </c>
      <c r="I5" s="94"/>
      <c r="J5" s="94"/>
      <c r="K5" s="94"/>
      <c r="L5" s="37"/>
      <c r="M5" s="37"/>
      <c r="N5" s="37"/>
      <c r="O5" s="37"/>
      <c r="P5" s="37"/>
      <c r="Q5" s="37"/>
      <c r="R5" s="43"/>
      <c r="S5" s="130" t="s">
        <v>2</v>
      </c>
      <c r="T5" s="130"/>
      <c r="U5" s="130"/>
      <c r="V5" s="130"/>
    </row>
    <row r="6" spans="1:22" ht="21" customHeight="1" x14ac:dyDescent="0.25">
      <c r="G6" s="3"/>
      <c r="H6" s="94" t="s">
        <v>3</v>
      </c>
      <c r="I6" s="94"/>
      <c r="J6" s="94"/>
      <c r="K6" s="94"/>
      <c r="L6" s="37"/>
      <c r="M6" s="37"/>
      <c r="N6" s="37"/>
      <c r="O6" s="37"/>
      <c r="P6" s="37"/>
      <c r="Q6" s="37"/>
      <c r="R6" s="43"/>
      <c r="S6" s="130" t="s">
        <v>3</v>
      </c>
      <c r="T6" s="130"/>
      <c r="U6" s="130"/>
      <c r="V6" s="130"/>
    </row>
    <row r="7" spans="1:22" x14ac:dyDescent="0.25">
      <c r="H7" s="95" t="s">
        <v>36</v>
      </c>
      <c r="I7" s="95"/>
      <c r="J7" s="95"/>
      <c r="K7" s="95"/>
      <c r="L7" s="37"/>
      <c r="M7" s="37"/>
      <c r="N7" s="37"/>
      <c r="O7" s="37"/>
      <c r="P7" s="37"/>
      <c r="Q7" s="37"/>
      <c r="R7" s="37"/>
      <c r="S7" s="131" t="s">
        <v>36</v>
      </c>
      <c r="T7" s="131"/>
      <c r="U7" s="131"/>
      <c r="V7" s="131"/>
    </row>
    <row r="8" spans="1:22" ht="4.5" customHeight="1" x14ac:dyDescent="0.25"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x14ac:dyDescent="0.25">
      <c r="A9" s="46"/>
      <c r="B9" s="46"/>
      <c r="C9" s="413" t="s">
        <v>247</v>
      </c>
      <c r="D9" s="413"/>
      <c r="E9" s="413"/>
      <c r="F9" s="413"/>
      <c r="G9" s="413"/>
      <c r="H9" s="413"/>
      <c r="I9" s="413"/>
      <c r="J9" s="46"/>
      <c r="K9" s="46"/>
      <c r="L9" s="37"/>
      <c r="M9" s="37"/>
      <c r="N9" s="149" t="s">
        <v>491</v>
      </c>
      <c r="O9" s="149"/>
      <c r="P9" s="149"/>
      <c r="Q9" s="149"/>
      <c r="R9" s="149"/>
      <c r="S9" s="149"/>
      <c r="T9" s="149"/>
      <c r="U9" s="37"/>
      <c r="V9" s="37"/>
    </row>
    <row r="10" spans="1:22" ht="5.2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x14ac:dyDescent="0.25">
      <c r="A11" s="399" t="s">
        <v>16</v>
      </c>
      <c r="B11" s="399"/>
      <c r="C11" s="399"/>
      <c r="D11" s="399"/>
      <c r="E11" s="413" t="s">
        <v>623</v>
      </c>
      <c r="F11" s="413"/>
      <c r="G11" s="413"/>
      <c r="H11" s="413"/>
      <c r="I11" s="413"/>
      <c r="J11" s="413"/>
      <c r="K11" s="413"/>
      <c r="L11" s="148" t="s">
        <v>16</v>
      </c>
      <c r="M11" s="148"/>
      <c r="N11" s="148"/>
      <c r="O11" s="148"/>
      <c r="P11" s="149" t="s">
        <v>623</v>
      </c>
      <c r="Q11" s="149"/>
      <c r="R11" s="149"/>
      <c r="S11" s="149"/>
      <c r="T11" s="149"/>
      <c r="U11" s="149"/>
      <c r="V11" s="149"/>
    </row>
    <row r="12" spans="1:22" ht="28.5" customHeight="1" x14ac:dyDescent="0.25">
      <c r="A12" s="394" t="s">
        <v>17</v>
      </c>
      <c r="B12" s="394"/>
      <c r="C12" s="394"/>
      <c r="D12" s="394"/>
      <c r="E12" s="414" t="s">
        <v>499</v>
      </c>
      <c r="F12" s="414"/>
      <c r="G12" s="414"/>
      <c r="H12" s="414"/>
      <c r="I12" s="414"/>
      <c r="J12" s="414"/>
      <c r="K12" s="414"/>
      <c r="L12" s="150" t="s">
        <v>17</v>
      </c>
      <c r="M12" s="150"/>
      <c r="N12" s="150"/>
      <c r="O12" s="150"/>
      <c r="P12" s="151" t="s">
        <v>499</v>
      </c>
      <c r="Q12" s="151"/>
      <c r="R12" s="151"/>
      <c r="S12" s="151"/>
      <c r="T12" s="151"/>
      <c r="U12" s="151"/>
      <c r="V12" s="151"/>
    </row>
    <row r="13" spans="1:22" x14ac:dyDescent="0.25">
      <c r="A13" s="399" t="s">
        <v>18</v>
      </c>
      <c r="B13" s="399"/>
      <c r="C13" s="399"/>
      <c r="D13" s="399"/>
      <c r="E13" s="389">
        <v>90</v>
      </c>
      <c r="F13" s="389"/>
      <c r="G13" s="389"/>
      <c r="H13" s="389"/>
      <c r="I13" s="389"/>
      <c r="J13" s="389"/>
      <c r="K13" s="389"/>
      <c r="L13" s="148" t="s">
        <v>18</v>
      </c>
      <c r="M13" s="148"/>
      <c r="N13" s="148"/>
      <c r="O13" s="148"/>
      <c r="P13" s="126">
        <v>90</v>
      </c>
      <c r="Q13" s="126"/>
      <c r="R13" s="126"/>
      <c r="S13" s="126"/>
      <c r="T13" s="126"/>
      <c r="U13" s="126"/>
      <c r="V13" s="126"/>
    </row>
    <row r="14" spans="1:22" x14ac:dyDescent="0.25">
      <c r="A14" s="399" t="s">
        <v>24</v>
      </c>
      <c r="B14" s="399"/>
      <c r="C14" s="399"/>
      <c r="D14" s="399"/>
      <c r="E14" s="389">
        <v>100</v>
      </c>
      <c r="F14" s="389"/>
      <c r="G14" s="389"/>
      <c r="H14" s="389"/>
      <c r="I14" s="389"/>
      <c r="J14" s="389"/>
      <c r="K14" s="389"/>
      <c r="L14" s="148" t="s">
        <v>24</v>
      </c>
      <c r="M14" s="148"/>
      <c r="N14" s="148"/>
      <c r="O14" s="148"/>
      <c r="P14" s="126">
        <v>120</v>
      </c>
      <c r="Q14" s="126"/>
      <c r="R14" s="126"/>
      <c r="S14" s="126"/>
      <c r="T14" s="126"/>
      <c r="U14" s="126"/>
      <c r="V14" s="126"/>
    </row>
    <row r="15" spans="1:22" x14ac:dyDescent="0.25">
      <c r="A15" s="412" t="s">
        <v>19</v>
      </c>
      <c r="B15" s="412"/>
      <c r="C15" s="412"/>
      <c r="D15" s="412"/>
      <c r="E15" s="412"/>
      <c r="F15" s="384" t="s">
        <v>20</v>
      </c>
      <c r="G15" s="384"/>
      <c r="H15" s="384"/>
      <c r="I15" s="384"/>
      <c r="J15" s="384"/>
      <c r="K15" s="384"/>
      <c r="L15" s="176" t="s">
        <v>19</v>
      </c>
      <c r="M15" s="176"/>
      <c r="N15" s="176"/>
      <c r="O15" s="176"/>
      <c r="P15" s="176"/>
      <c r="Q15" s="174" t="s">
        <v>20</v>
      </c>
      <c r="R15" s="174"/>
      <c r="S15" s="174"/>
      <c r="T15" s="174"/>
      <c r="U15" s="174"/>
      <c r="V15" s="174"/>
    </row>
    <row r="16" spans="1:22" x14ac:dyDescent="0.25">
      <c r="A16" s="412"/>
      <c r="B16" s="412"/>
      <c r="C16" s="412"/>
      <c r="D16" s="412"/>
      <c r="E16" s="412"/>
      <c r="F16" s="384" t="s">
        <v>21</v>
      </c>
      <c r="G16" s="384"/>
      <c r="H16" s="384"/>
      <c r="I16" s="384" t="s">
        <v>22</v>
      </c>
      <c r="J16" s="384"/>
      <c r="K16" s="384"/>
      <c r="L16" s="176"/>
      <c r="M16" s="176"/>
      <c r="N16" s="176"/>
      <c r="O16" s="176"/>
      <c r="P16" s="176"/>
      <c r="Q16" s="174" t="s">
        <v>21</v>
      </c>
      <c r="R16" s="174"/>
      <c r="S16" s="174"/>
      <c r="T16" s="174" t="s">
        <v>22</v>
      </c>
      <c r="U16" s="174"/>
      <c r="V16" s="174"/>
    </row>
    <row r="17" spans="1:22" x14ac:dyDescent="0.25">
      <c r="A17" s="401" t="s">
        <v>248</v>
      </c>
      <c r="B17" s="401"/>
      <c r="C17" s="401"/>
      <c r="D17" s="401"/>
      <c r="E17" s="401"/>
      <c r="F17" s="383">
        <v>100</v>
      </c>
      <c r="G17" s="402"/>
      <c r="H17" s="403"/>
      <c r="I17" s="383">
        <v>100</v>
      </c>
      <c r="J17" s="402"/>
      <c r="K17" s="403"/>
      <c r="L17" s="173" t="s">
        <v>248</v>
      </c>
      <c r="M17" s="173"/>
      <c r="N17" s="173"/>
      <c r="O17" s="173"/>
      <c r="P17" s="173"/>
      <c r="Q17" s="132">
        <v>120</v>
      </c>
      <c r="R17" s="133"/>
      <c r="S17" s="134"/>
      <c r="T17" s="132">
        <v>120</v>
      </c>
      <c r="U17" s="133"/>
      <c r="V17" s="134"/>
    </row>
    <row r="18" spans="1:22" x14ac:dyDescent="0.25">
      <c r="A18" s="401" t="s">
        <v>25</v>
      </c>
      <c r="B18" s="401"/>
      <c r="C18" s="401"/>
      <c r="D18" s="401"/>
      <c r="E18" s="401"/>
      <c r="F18" s="383"/>
      <c r="G18" s="402"/>
      <c r="H18" s="403"/>
      <c r="I18" s="383">
        <v>100</v>
      </c>
      <c r="J18" s="402"/>
      <c r="K18" s="403"/>
      <c r="L18" s="173" t="s">
        <v>25</v>
      </c>
      <c r="M18" s="173"/>
      <c r="N18" s="173"/>
      <c r="O18" s="173"/>
      <c r="P18" s="173"/>
      <c r="Q18" s="132"/>
      <c r="R18" s="133"/>
      <c r="S18" s="134"/>
      <c r="T18" s="132">
        <v>120</v>
      </c>
      <c r="U18" s="133"/>
      <c r="V18" s="134"/>
    </row>
    <row r="19" spans="1:22" x14ac:dyDescent="0.25">
      <c r="A19" s="401"/>
      <c r="B19" s="401"/>
      <c r="C19" s="401"/>
      <c r="D19" s="401"/>
      <c r="E19" s="401"/>
      <c r="F19" s="383"/>
      <c r="G19" s="402"/>
      <c r="H19" s="403"/>
      <c r="I19" s="383"/>
      <c r="J19" s="402"/>
      <c r="K19" s="403"/>
      <c r="L19" s="173"/>
      <c r="M19" s="173"/>
      <c r="N19" s="173"/>
      <c r="O19" s="173"/>
      <c r="P19" s="173"/>
      <c r="Q19" s="132"/>
      <c r="R19" s="133"/>
      <c r="S19" s="134"/>
      <c r="T19" s="132"/>
      <c r="U19" s="133"/>
      <c r="V19" s="134"/>
    </row>
    <row r="20" spans="1:22" x14ac:dyDescent="0.25">
      <c r="A20" s="401"/>
      <c r="B20" s="401"/>
      <c r="C20" s="401"/>
      <c r="D20" s="401"/>
      <c r="E20" s="401"/>
      <c r="F20" s="383"/>
      <c r="G20" s="402"/>
      <c r="H20" s="403"/>
      <c r="I20" s="383"/>
      <c r="J20" s="402"/>
      <c r="K20" s="403"/>
      <c r="L20" s="140"/>
      <c r="M20" s="139"/>
      <c r="N20" s="139"/>
      <c r="O20" s="139"/>
      <c r="P20" s="141"/>
      <c r="Q20" s="132"/>
      <c r="R20" s="133"/>
      <c r="S20" s="134"/>
      <c r="T20" s="132"/>
      <c r="U20" s="133"/>
      <c r="V20" s="134"/>
    </row>
    <row r="21" spans="1:22" x14ac:dyDescent="0.25">
      <c r="A21" s="401"/>
      <c r="B21" s="401"/>
      <c r="C21" s="401"/>
      <c r="D21" s="401"/>
      <c r="E21" s="401"/>
      <c r="F21" s="383"/>
      <c r="G21" s="402"/>
      <c r="H21" s="403"/>
      <c r="I21" s="383"/>
      <c r="J21" s="402"/>
      <c r="K21" s="403"/>
      <c r="L21" s="173"/>
      <c r="M21" s="173"/>
      <c r="N21" s="173"/>
      <c r="O21" s="173"/>
      <c r="P21" s="173"/>
      <c r="Q21" s="132"/>
      <c r="R21" s="133"/>
      <c r="S21" s="134"/>
      <c r="T21" s="132"/>
      <c r="U21" s="133"/>
      <c r="V21" s="134"/>
    </row>
    <row r="22" spans="1:22" x14ac:dyDescent="0.25">
      <c r="A22" s="401"/>
      <c r="B22" s="401"/>
      <c r="C22" s="401"/>
      <c r="D22" s="401"/>
      <c r="E22" s="401"/>
      <c r="F22" s="383"/>
      <c r="G22" s="402"/>
      <c r="H22" s="403"/>
      <c r="I22" s="383"/>
      <c r="J22" s="402"/>
      <c r="K22" s="403"/>
      <c r="L22" s="173"/>
      <c r="M22" s="173"/>
      <c r="N22" s="173"/>
      <c r="O22" s="173"/>
      <c r="P22" s="173"/>
      <c r="Q22" s="132"/>
      <c r="R22" s="133"/>
      <c r="S22" s="134"/>
      <c r="T22" s="132"/>
      <c r="U22" s="133"/>
      <c r="V22" s="134"/>
    </row>
    <row r="23" spans="1:22" x14ac:dyDescent="0.25">
      <c r="A23" s="411" t="s">
        <v>291</v>
      </c>
      <c r="B23" s="411"/>
      <c r="C23" s="411"/>
      <c r="D23" s="411"/>
      <c r="E23" s="411"/>
      <c r="F23" s="411"/>
      <c r="G23" s="411"/>
      <c r="H23" s="411"/>
      <c r="I23" s="397"/>
      <c r="J23" s="397"/>
      <c r="K23" s="397"/>
      <c r="L23" s="139" t="s">
        <v>31</v>
      </c>
      <c r="M23" s="139"/>
      <c r="N23" s="139"/>
      <c r="O23" s="139"/>
      <c r="P23" s="139"/>
      <c r="Q23" s="139"/>
      <c r="R23" s="139"/>
      <c r="S23" s="139"/>
      <c r="T23" s="138"/>
      <c r="U23" s="138"/>
      <c r="V23" s="138"/>
    </row>
    <row r="24" spans="1:22" ht="15" customHeight="1" x14ac:dyDescent="0.25">
      <c r="A24" s="384" t="s">
        <v>26</v>
      </c>
      <c r="B24" s="384"/>
      <c r="C24" s="384"/>
      <c r="D24" s="384"/>
      <c r="E24" s="384"/>
      <c r="F24" s="384"/>
      <c r="G24" s="404" t="s">
        <v>30</v>
      </c>
      <c r="H24" s="404"/>
      <c r="I24" s="405" t="s">
        <v>9</v>
      </c>
      <c r="J24" s="406"/>
      <c r="K24" s="407"/>
      <c r="L24" s="174" t="s">
        <v>26</v>
      </c>
      <c r="M24" s="174"/>
      <c r="N24" s="174"/>
      <c r="O24" s="174"/>
      <c r="P24" s="174"/>
      <c r="Q24" s="174"/>
      <c r="R24" s="175" t="s">
        <v>30</v>
      </c>
      <c r="S24" s="175"/>
      <c r="T24" s="142" t="s">
        <v>9</v>
      </c>
      <c r="U24" s="143"/>
      <c r="V24" s="144"/>
    </row>
    <row r="25" spans="1:22" x14ac:dyDescent="0.25">
      <c r="A25" s="384" t="s">
        <v>27</v>
      </c>
      <c r="B25" s="384"/>
      <c r="C25" s="384" t="s">
        <v>28</v>
      </c>
      <c r="D25" s="384"/>
      <c r="E25" s="384" t="s">
        <v>29</v>
      </c>
      <c r="F25" s="384"/>
      <c r="G25" s="404"/>
      <c r="H25" s="404"/>
      <c r="I25" s="408"/>
      <c r="J25" s="409"/>
      <c r="K25" s="410"/>
      <c r="L25" s="174" t="s">
        <v>27</v>
      </c>
      <c r="M25" s="174"/>
      <c r="N25" s="174" t="s">
        <v>28</v>
      </c>
      <c r="O25" s="174"/>
      <c r="P25" s="174" t="s">
        <v>29</v>
      </c>
      <c r="Q25" s="174"/>
      <c r="R25" s="175"/>
      <c r="S25" s="175"/>
      <c r="T25" s="145"/>
      <c r="U25" s="146"/>
      <c r="V25" s="147"/>
    </row>
    <row r="26" spans="1:22" ht="15" hidden="1" customHeight="1" x14ac:dyDescent="0.25">
      <c r="A26" s="382">
        <v>0.12</v>
      </c>
      <c r="B26" s="382"/>
      <c r="C26" s="382">
        <v>0</v>
      </c>
      <c r="D26" s="382"/>
      <c r="E26" s="382">
        <v>11.58</v>
      </c>
      <c r="F26" s="382"/>
      <c r="G26" s="382">
        <v>46.68</v>
      </c>
      <c r="H26" s="382"/>
      <c r="I26" s="385">
        <v>0.02</v>
      </c>
      <c r="J26" s="386"/>
      <c r="K26" s="47"/>
      <c r="L26" s="172">
        <v>0.12</v>
      </c>
      <c r="M26" s="172"/>
      <c r="N26" s="172">
        <v>0</v>
      </c>
      <c r="O26" s="172"/>
      <c r="P26" s="172">
        <v>11.58</v>
      </c>
      <c r="Q26" s="172"/>
      <c r="R26" s="172">
        <v>46.68</v>
      </c>
      <c r="S26" s="172"/>
      <c r="T26" s="251">
        <v>0.02</v>
      </c>
      <c r="U26" s="152"/>
      <c r="V26" s="38"/>
    </row>
    <row r="27" spans="1:22" x14ac:dyDescent="0.25">
      <c r="A27" s="382">
        <v>0.4</v>
      </c>
      <c r="B27" s="382"/>
      <c r="C27" s="382">
        <v>0.4</v>
      </c>
      <c r="D27" s="382"/>
      <c r="E27" s="382">
        <v>10.4</v>
      </c>
      <c r="F27" s="382"/>
      <c r="G27" s="382">
        <v>45</v>
      </c>
      <c r="H27" s="382"/>
      <c r="I27" s="382">
        <v>10</v>
      </c>
      <c r="J27" s="383"/>
      <c r="K27" s="47"/>
      <c r="L27" s="172">
        <f>A27*120/100</f>
        <v>0.48</v>
      </c>
      <c r="M27" s="172"/>
      <c r="N27" s="172">
        <f t="shared" ref="N27" si="0">C27*120/100</f>
        <v>0.48</v>
      </c>
      <c r="O27" s="172"/>
      <c r="P27" s="172">
        <f t="shared" ref="P27" si="1">E27*120/100</f>
        <v>12.48</v>
      </c>
      <c r="Q27" s="172"/>
      <c r="R27" s="172">
        <f t="shared" ref="R27" si="2">G27*120/100</f>
        <v>54</v>
      </c>
      <c r="S27" s="172"/>
      <c r="T27" s="172">
        <f t="shared" ref="T27" si="3">I27*120/100</f>
        <v>12</v>
      </c>
      <c r="U27" s="132"/>
      <c r="V27" s="38"/>
    </row>
    <row r="28" spans="1:22" x14ac:dyDescent="0.25">
      <c r="A28" s="397" t="s">
        <v>32</v>
      </c>
      <c r="B28" s="397"/>
      <c r="C28" s="397"/>
      <c r="D28" s="397"/>
      <c r="E28" s="397"/>
      <c r="F28" s="397"/>
      <c r="G28" s="397"/>
      <c r="H28" s="397"/>
      <c r="I28" s="398"/>
      <c r="J28" s="398"/>
      <c r="K28" s="398"/>
      <c r="L28" s="138" t="s">
        <v>32</v>
      </c>
      <c r="M28" s="138"/>
      <c r="N28" s="138"/>
      <c r="O28" s="138"/>
      <c r="P28" s="138"/>
      <c r="Q28" s="138"/>
      <c r="R28" s="138"/>
      <c r="S28" s="138"/>
      <c r="T28" s="310"/>
      <c r="U28" s="310"/>
      <c r="V28" s="310"/>
    </row>
    <row r="29" spans="1:22" ht="69" customHeight="1" x14ac:dyDescent="0.25">
      <c r="A29" s="392" t="s">
        <v>492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5" t="s">
        <v>492</v>
      </c>
      <c r="M29" s="396"/>
      <c r="N29" s="396"/>
      <c r="O29" s="396"/>
      <c r="P29" s="396"/>
      <c r="Q29" s="396"/>
      <c r="R29" s="396"/>
      <c r="S29" s="396"/>
      <c r="T29" s="396"/>
      <c r="U29" s="396"/>
      <c r="V29" s="396"/>
    </row>
    <row r="30" spans="1:22" x14ac:dyDescent="0.25">
      <c r="A30" s="389" t="s">
        <v>10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126" t="s">
        <v>10</v>
      </c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ht="70.5" customHeight="1" x14ac:dyDescent="0.25">
      <c r="A31" s="392" t="s">
        <v>493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127" t="s">
        <v>493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</row>
    <row r="32" spans="1:22" x14ac:dyDescent="0.25">
      <c r="A32" s="389" t="s">
        <v>11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126" t="s">
        <v>11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  <row r="33" spans="1:33" ht="79.5" customHeight="1" x14ac:dyDescent="0.25">
      <c r="A33" s="392" t="s">
        <v>249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127" t="s">
        <v>249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</row>
    <row r="34" spans="1:33" ht="17.25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33" x14ac:dyDescent="0.25">
      <c r="A35" s="393"/>
      <c r="B35" s="393"/>
      <c r="C35" s="393"/>
      <c r="D35" s="393"/>
      <c r="E35" s="49"/>
      <c r="F35" s="49"/>
      <c r="G35" s="49"/>
      <c r="H35" s="49"/>
      <c r="I35" s="49"/>
      <c r="J35" s="49"/>
      <c r="K35" s="49"/>
      <c r="L35" s="162"/>
      <c r="M35" s="162"/>
      <c r="N35" s="162"/>
      <c r="O35" s="162"/>
      <c r="P35" s="42"/>
      <c r="Q35" s="42"/>
      <c r="R35" s="42"/>
      <c r="S35" s="42"/>
      <c r="T35" s="42"/>
      <c r="U35" s="42"/>
      <c r="V35" s="42"/>
    </row>
    <row r="36" spans="1:33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33" x14ac:dyDescent="0.25">
      <c r="A37" s="391"/>
      <c r="B37" s="391"/>
      <c r="C37" s="391"/>
      <c r="D37" s="50"/>
      <c r="E37" s="391"/>
      <c r="F37" s="391"/>
      <c r="G37" s="391"/>
      <c r="H37" s="50"/>
      <c r="I37" s="391"/>
      <c r="J37" s="391"/>
      <c r="K37" s="391"/>
      <c r="L37" s="131"/>
      <c r="M37" s="131"/>
      <c r="N37" s="131"/>
      <c r="O37" s="44"/>
      <c r="P37" s="131"/>
      <c r="Q37" s="131"/>
      <c r="R37" s="131"/>
      <c r="S37" s="44"/>
      <c r="T37" s="131"/>
      <c r="U37" s="131"/>
      <c r="V37" s="131"/>
    </row>
    <row r="38" spans="1:33" x14ac:dyDescent="0.25">
      <c r="A38" s="399"/>
      <c r="B38" s="399"/>
      <c r="C38" s="399"/>
      <c r="D38" s="399"/>
      <c r="E38" s="46"/>
      <c r="F38" s="46"/>
      <c r="G38" s="46"/>
      <c r="H38" s="46"/>
      <c r="I38" s="46"/>
      <c r="J38" s="46"/>
      <c r="K38" s="46"/>
      <c r="L38" s="400"/>
      <c r="M38" s="400"/>
      <c r="N38" s="400"/>
      <c r="O38" s="400"/>
      <c r="P38" s="57"/>
      <c r="Q38" s="57"/>
      <c r="R38" s="57"/>
      <c r="S38" s="57"/>
      <c r="T38" s="57"/>
      <c r="U38" s="57"/>
      <c r="V38" s="57"/>
    </row>
    <row r="39" spans="1:33" x14ac:dyDescent="0.25">
      <c r="A39" s="389" t="s">
        <v>391</v>
      </c>
      <c r="B39" s="389"/>
      <c r="C39" s="389"/>
      <c r="D39" s="389"/>
      <c r="E39" s="389"/>
      <c r="F39" s="389"/>
      <c r="G39" s="51"/>
      <c r="H39" s="51"/>
      <c r="I39" s="52"/>
      <c r="J39" s="389" t="s">
        <v>38</v>
      </c>
      <c r="K39" s="389"/>
      <c r="L39" s="390" t="s">
        <v>391</v>
      </c>
      <c r="M39" s="390"/>
      <c r="N39" s="390"/>
      <c r="O39" s="390"/>
      <c r="P39" s="390"/>
      <c r="Q39" s="390"/>
      <c r="R39" s="58"/>
      <c r="S39" s="58"/>
      <c r="T39" s="59"/>
      <c r="U39" s="390" t="s">
        <v>38</v>
      </c>
      <c r="V39" s="390"/>
    </row>
    <row r="40" spans="1:33" ht="12.75" customHeight="1" x14ac:dyDescent="0.25">
      <c r="A40" s="6"/>
      <c r="B40" s="9"/>
      <c r="C40" s="9"/>
      <c r="D40" s="9"/>
      <c r="E40" s="9"/>
      <c r="F40" s="9"/>
      <c r="G40" s="11"/>
      <c r="H40" s="103"/>
      <c r="I40" s="103"/>
      <c r="J40" s="103" t="s">
        <v>0</v>
      </c>
      <c r="K40" s="103"/>
      <c r="L40" s="9"/>
      <c r="M40" s="9"/>
      <c r="N40" s="9"/>
      <c r="O40" s="9"/>
      <c r="P40" s="9"/>
      <c r="Q40" s="9"/>
      <c r="R40" s="11"/>
      <c r="S40" s="103"/>
      <c r="T40" s="103"/>
      <c r="U40" s="103" t="s">
        <v>0</v>
      </c>
      <c r="V40" s="103"/>
      <c r="W40" s="9"/>
      <c r="X40" s="9"/>
      <c r="Y40" s="9"/>
      <c r="Z40" s="9"/>
      <c r="AA40" s="9"/>
      <c r="AB40" s="9"/>
      <c r="AC40" s="11"/>
      <c r="AD40" s="103"/>
      <c r="AE40" s="103"/>
      <c r="AF40" s="103" t="s">
        <v>0</v>
      </c>
      <c r="AG40" s="103"/>
    </row>
    <row r="41" spans="1:33" ht="12.75" customHeight="1" x14ac:dyDescent="0.25">
      <c r="A41" s="9"/>
      <c r="B41" s="9"/>
      <c r="C41" s="9"/>
      <c r="D41" s="9"/>
      <c r="E41" s="9"/>
      <c r="F41" s="9"/>
      <c r="G41" s="9"/>
      <c r="H41" s="103"/>
      <c r="I41" s="103"/>
      <c r="J41" s="103" t="s">
        <v>632</v>
      </c>
      <c r="K41" s="103"/>
      <c r="L41" s="9"/>
      <c r="M41" s="9"/>
      <c r="N41" s="9"/>
      <c r="O41" s="9"/>
      <c r="P41" s="9"/>
      <c r="Q41" s="9"/>
      <c r="R41" s="9"/>
      <c r="S41" s="103"/>
      <c r="T41" s="103"/>
      <c r="U41" s="103" t="s">
        <v>632</v>
      </c>
      <c r="V41" s="103"/>
      <c r="W41" s="9"/>
      <c r="X41" s="9"/>
      <c r="Y41" s="9"/>
      <c r="Z41" s="9"/>
      <c r="AA41" s="9"/>
      <c r="AB41" s="9"/>
      <c r="AC41" s="9"/>
      <c r="AD41" s="103"/>
      <c r="AE41" s="103"/>
      <c r="AF41" s="103" t="s">
        <v>632</v>
      </c>
      <c r="AG41" s="103"/>
    </row>
    <row r="42" spans="1:33" ht="17.25" customHeight="1" x14ac:dyDescent="0.25">
      <c r="A42" s="9"/>
      <c r="B42" s="9"/>
      <c r="C42" s="9"/>
      <c r="D42" s="9"/>
      <c r="E42" s="9"/>
      <c r="F42" s="9"/>
      <c r="G42" s="12"/>
      <c r="H42" s="104" t="s">
        <v>633</v>
      </c>
      <c r="I42" s="104"/>
      <c r="J42" s="104"/>
      <c r="K42" s="104"/>
      <c r="L42" s="9"/>
      <c r="M42" s="9"/>
      <c r="N42" s="9"/>
      <c r="O42" s="9"/>
      <c r="P42" s="9"/>
      <c r="Q42" s="9"/>
      <c r="R42" s="12"/>
      <c r="S42" s="104" t="s">
        <v>633</v>
      </c>
      <c r="T42" s="104"/>
      <c r="U42" s="104"/>
      <c r="V42" s="104"/>
      <c r="W42" s="9"/>
      <c r="X42" s="9"/>
      <c r="Y42" s="9"/>
      <c r="Z42" s="9"/>
      <c r="AA42" s="9"/>
      <c r="AB42" s="9"/>
      <c r="AC42" s="12"/>
      <c r="AD42" s="104" t="s">
        <v>633</v>
      </c>
      <c r="AE42" s="104"/>
      <c r="AF42" s="104"/>
      <c r="AG42" s="104"/>
    </row>
    <row r="43" spans="1:33" ht="21.75" customHeight="1" x14ac:dyDescent="0.25">
      <c r="A43" s="9"/>
      <c r="B43" s="9"/>
      <c r="C43" s="9"/>
      <c r="D43" s="9"/>
      <c r="E43" s="9"/>
      <c r="F43" s="9"/>
      <c r="G43" s="12"/>
      <c r="H43" s="94" t="s">
        <v>1</v>
      </c>
      <c r="I43" s="94"/>
      <c r="J43" s="94"/>
      <c r="K43" s="94"/>
      <c r="L43" s="9"/>
      <c r="M43" s="9"/>
      <c r="N43" s="9"/>
      <c r="O43" s="9"/>
      <c r="P43" s="9"/>
      <c r="Q43" s="9"/>
      <c r="R43" s="12"/>
      <c r="S43" s="94" t="s">
        <v>1</v>
      </c>
      <c r="T43" s="94"/>
      <c r="U43" s="94"/>
      <c r="V43" s="94"/>
      <c r="W43" s="9"/>
      <c r="X43" s="9"/>
      <c r="Y43" s="9"/>
      <c r="Z43" s="9"/>
      <c r="AA43" s="9"/>
      <c r="AB43" s="9"/>
      <c r="AC43" s="12"/>
      <c r="AD43" s="94" t="s">
        <v>1</v>
      </c>
      <c r="AE43" s="94"/>
      <c r="AF43" s="94"/>
      <c r="AG43" s="94"/>
    </row>
    <row r="44" spans="1:33" ht="19.5" customHeight="1" x14ac:dyDescent="0.25">
      <c r="A44" s="9"/>
      <c r="B44" s="9"/>
      <c r="C44" s="9"/>
      <c r="D44" s="9"/>
      <c r="E44" s="9"/>
      <c r="F44" s="9"/>
      <c r="G44" s="12"/>
      <c r="H44" s="94" t="s">
        <v>2</v>
      </c>
      <c r="I44" s="94"/>
      <c r="J44" s="94"/>
      <c r="K44" s="94"/>
      <c r="L44" s="9"/>
      <c r="M44" s="9"/>
      <c r="N44" s="9"/>
      <c r="O44" s="9"/>
      <c r="P44" s="9"/>
      <c r="Q44" s="9"/>
      <c r="R44" s="12"/>
      <c r="S44" s="94" t="s">
        <v>2</v>
      </c>
      <c r="T44" s="94"/>
      <c r="U44" s="94"/>
      <c r="V44" s="94"/>
      <c r="W44" s="9"/>
      <c r="X44" s="9"/>
      <c r="Y44" s="9"/>
      <c r="Z44" s="9"/>
      <c r="AA44" s="9"/>
      <c r="AB44" s="9"/>
      <c r="AC44" s="12"/>
      <c r="AD44" s="94" t="s">
        <v>2</v>
      </c>
      <c r="AE44" s="94"/>
      <c r="AF44" s="94"/>
      <c r="AG44" s="94"/>
    </row>
    <row r="45" spans="1:33" ht="21" customHeight="1" x14ac:dyDescent="0.25">
      <c r="A45" s="9"/>
      <c r="B45" s="9"/>
      <c r="C45" s="9"/>
      <c r="D45" s="9"/>
      <c r="E45" s="9"/>
      <c r="F45" s="9"/>
      <c r="G45" s="12"/>
      <c r="H45" s="94" t="s">
        <v>3</v>
      </c>
      <c r="I45" s="94"/>
      <c r="J45" s="94"/>
      <c r="K45" s="94"/>
      <c r="L45" s="9"/>
      <c r="M45" s="9"/>
      <c r="N45" s="9"/>
      <c r="O45" s="9"/>
      <c r="P45" s="9"/>
      <c r="Q45" s="9"/>
      <c r="R45" s="12"/>
      <c r="S45" s="94" t="s">
        <v>3</v>
      </c>
      <c r="T45" s="94"/>
      <c r="U45" s="94"/>
      <c r="V45" s="94"/>
      <c r="W45" s="9"/>
      <c r="X45" s="9"/>
      <c r="Y45" s="9"/>
      <c r="Z45" s="9"/>
      <c r="AA45" s="9"/>
      <c r="AB45" s="9"/>
      <c r="AC45" s="12"/>
      <c r="AD45" s="94" t="s">
        <v>3</v>
      </c>
      <c r="AE45" s="94"/>
      <c r="AF45" s="94"/>
      <c r="AG45" s="94"/>
    </row>
    <row r="46" spans="1:33" x14ac:dyDescent="0.25">
      <c r="A46" s="9"/>
      <c r="B46" s="9"/>
      <c r="C46" s="9"/>
      <c r="D46" s="9"/>
      <c r="E46" s="9"/>
      <c r="F46" s="9"/>
      <c r="G46" s="9"/>
      <c r="H46" s="95" t="s">
        <v>36</v>
      </c>
      <c r="I46" s="95"/>
      <c r="J46" s="95"/>
      <c r="K46" s="95"/>
      <c r="L46" s="9"/>
      <c r="M46" s="9"/>
      <c r="N46" s="9"/>
      <c r="O46" s="9"/>
      <c r="P46" s="9"/>
      <c r="Q46" s="9"/>
      <c r="R46" s="9"/>
      <c r="S46" s="95" t="s">
        <v>36</v>
      </c>
      <c r="T46" s="95"/>
      <c r="U46" s="95"/>
      <c r="V46" s="95"/>
      <c r="W46" s="9"/>
      <c r="X46" s="9"/>
      <c r="Y46" s="9"/>
      <c r="Z46" s="9"/>
      <c r="AA46" s="9"/>
      <c r="AB46" s="9"/>
      <c r="AC46" s="9"/>
      <c r="AD46" s="95" t="s">
        <v>36</v>
      </c>
      <c r="AE46" s="95"/>
      <c r="AF46" s="95"/>
      <c r="AG46" s="95"/>
    </row>
    <row r="47" spans="1:33" ht="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/>
      <c r="B48" s="9"/>
      <c r="C48" s="201" t="s">
        <v>351</v>
      </c>
      <c r="D48" s="201"/>
      <c r="E48" s="201"/>
      <c r="F48" s="201"/>
      <c r="G48" s="201"/>
      <c r="H48" s="201"/>
      <c r="I48" s="201"/>
      <c r="J48" s="9"/>
      <c r="K48" s="9"/>
      <c r="L48" s="9"/>
      <c r="M48" s="9"/>
      <c r="N48" s="201" t="s">
        <v>494</v>
      </c>
      <c r="O48" s="201"/>
      <c r="P48" s="201"/>
      <c r="Q48" s="201"/>
      <c r="R48" s="201"/>
      <c r="S48" s="201"/>
      <c r="T48" s="201"/>
      <c r="U48" s="9"/>
      <c r="V48" s="9"/>
      <c r="W48" s="9"/>
      <c r="X48" s="9"/>
      <c r="Y48" s="201" t="s">
        <v>589</v>
      </c>
      <c r="Z48" s="201"/>
      <c r="AA48" s="201"/>
      <c r="AB48" s="201"/>
      <c r="AC48" s="201"/>
      <c r="AD48" s="201"/>
      <c r="AE48" s="201"/>
      <c r="AF48" s="9"/>
      <c r="AG48" s="9"/>
    </row>
    <row r="49" spans="1:33" ht="5.2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200" t="s">
        <v>16</v>
      </c>
      <c r="B50" s="200"/>
      <c r="C50" s="200"/>
      <c r="D50" s="200"/>
      <c r="E50" s="201" t="s">
        <v>634</v>
      </c>
      <c r="F50" s="201"/>
      <c r="G50" s="201"/>
      <c r="H50" s="201"/>
      <c r="I50" s="201"/>
      <c r="J50" s="201"/>
      <c r="K50" s="201"/>
      <c r="L50" s="200" t="s">
        <v>16</v>
      </c>
      <c r="M50" s="200"/>
      <c r="N50" s="200"/>
      <c r="O50" s="200"/>
      <c r="P50" s="201" t="s">
        <v>634</v>
      </c>
      <c r="Q50" s="201"/>
      <c r="R50" s="201"/>
      <c r="S50" s="201"/>
      <c r="T50" s="201"/>
      <c r="U50" s="201"/>
      <c r="V50" s="201"/>
      <c r="W50" s="200" t="s">
        <v>16</v>
      </c>
      <c r="X50" s="200"/>
      <c r="Y50" s="200"/>
      <c r="Z50" s="200"/>
      <c r="AA50" s="201" t="s">
        <v>634</v>
      </c>
      <c r="AB50" s="201"/>
      <c r="AC50" s="201"/>
      <c r="AD50" s="201"/>
      <c r="AE50" s="201"/>
      <c r="AF50" s="201"/>
      <c r="AG50" s="201"/>
    </row>
    <row r="51" spans="1:33" ht="28.5" customHeight="1" x14ac:dyDescent="0.25">
      <c r="A51" s="122" t="s">
        <v>17</v>
      </c>
      <c r="B51" s="122"/>
      <c r="C51" s="122"/>
      <c r="D51" s="122"/>
      <c r="E51" s="202" t="s">
        <v>498</v>
      </c>
      <c r="F51" s="202"/>
      <c r="G51" s="202"/>
      <c r="H51" s="202"/>
      <c r="I51" s="202"/>
      <c r="J51" s="202"/>
      <c r="K51" s="202"/>
      <c r="L51" s="122" t="s">
        <v>17</v>
      </c>
      <c r="M51" s="122"/>
      <c r="N51" s="122"/>
      <c r="O51" s="122"/>
      <c r="P51" s="202" t="s">
        <v>498</v>
      </c>
      <c r="Q51" s="202"/>
      <c r="R51" s="202"/>
      <c r="S51" s="202"/>
      <c r="T51" s="202"/>
      <c r="U51" s="202"/>
      <c r="V51" s="202"/>
      <c r="W51" s="122" t="s">
        <v>17</v>
      </c>
      <c r="X51" s="122"/>
      <c r="Y51" s="122"/>
      <c r="Z51" s="122"/>
      <c r="AA51" s="202" t="s">
        <v>498</v>
      </c>
      <c r="AB51" s="202"/>
      <c r="AC51" s="202"/>
      <c r="AD51" s="202"/>
      <c r="AE51" s="202"/>
      <c r="AF51" s="202"/>
      <c r="AG51" s="202"/>
    </row>
    <row r="52" spans="1:33" x14ac:dyDescent="0.25">
      <c r="A52" s="200" t="s">
        <v>18</v>
      </c>
      <c r="B52" s="200"/>
      <c r="C52" s="200"/>
      <c r="D52" s="200"/>
      <c r="E52" s="125">
        <v>308</v>
      </c>
      <c r="F52" s="125"/>
      <c r="G52" s="125"/>
      <c r="H52" s="125"/>
      <c r="I52" s="125"/>
      <c r="J52" s="125"/>
      <c r="K52" s="125"/>
      <c r="L52" s="200" t="s">
        <v>18</v>
      </c>
      <c r="M52" s="200"/>
      <c r="N52" s="200"/>
      <c r="O52" s="200"/>
      <c r="P52" s="125">
        <v>308</v>
      </c>
      <c r="Q52" s="125"/>
      <c r="R52" s="125"/>
      <c r="S52" s="125"/>
      <c r="T52" s="125"/>
      <c r="U52" s="125"/>
      <c r="V52" s="125"/>
      <c r="W52" s="200" t="s">
        <v>18</v>
      </c>
      <c r="X52" s="200"/>
      <c r="Y52" s="200"/>
      <c r="Z52" s="200"/>
      <c r="AA52" s="125">
        <v>308</v>
      </c>
      <c r="AB52" s="125"/>
      <c r="AC52" s="125"/>
      <c r="AD52" s="125"/>
      <c r="AE52" s="125"/>
      <c r="AF52" s="125"/>
      <c r="AG52" s="125"/>
    </row>
    <row r="53" spans="1:33" x14ac:dyDescent="0.25">
      <c r="A53" s="200" t="s">
        <v>24</v>
      </c>
      <c r="B53" s="200"/>
      <c r="C53" s="200"/>
      <c r="D53" s="200"/>
      <c r="E53" s="125">
        <v>60</v>
      </c>
      <c r="F53" s="125"/>
      <c r="G53" s="125"/>
      <c r="H53" s="125"/>
      <c r="I53" s="125"/>
      <c r="J53" s="125"/>
      <c r="K53" s="125"/>
      <c r="L53" s="200" t="s">
        <v>24</v>
      </c>
      <c r="M53" s="200"/>
      <c r="N53" s="200"/>
      <c r="O53" s="200"/>
      <c r="P53" s="125">
        <v>100</v>
      </c>
      <c r="Q53" s="125"/>
      <c r="R53" s="125"/>
      <c r="S53" s="125"/>
      <c r="T53" s="125"/>
      <c r="U53" s="125"/>
      <c r="V53" s="125"/>
      <c r="W53" s="380" t="s">
        <v>24</v>
      </c>
      <c r="X53" s="380"/>
      <c r="Y53" s="380"/>
      <c r="Z53" s="380"/>
      <c r="AA53" s="104">
        <v>80</v>
      </c>
      <c r="AB53" s="104"/>
      <c r="AC53" s="104"/>
      <c r="AD53" s="104"/>
      <c r="AE53" s="104"/>
      <c r="AF53" s="104"/>
      <c r="AG53" s="104"/>
    </row>
    <row r="54" spans="1:33" x14ac:dyDescent="0.25">
      <c r="A54" s="207" t="s">
        <v>19</v>
      </c>
      <c r="B54" s="207"/>
      <c r="C54" s="207"/>
      <c r="D54" s="207"/>
      <c r="E54" s="207"/>
      <c r="F54" s="208" t="s">
        <v>20</v>
      </c>
      <c r="G54" s="208"/>
      <c r="H54" s="208"/>
      <c r="I54" s="208"/>
      <c r="J54" s="208"/>
      <c r="K54" s="208"/>
      <c r="L54" s="207" t="s">
        <v>19</v>
      </c>
      <c r="M54" s="207"/>
      <c r="N54" s="207"/>
      <c r="O54" s="207"/>
      <c r="P54" s="207"/>
      <c r="Q54" s="208" t="s">
        <v>20</v>
      </c>
      <c r="R54" s="208"/>
      <c r="S54" s="208"/>
      <c r="T54" s="208"/>
      <c r="U54" s="208"/>
      <c r="V54" s="208"/>
      <c r="W54" s="217" t="s">
        <v>19</v>
      </c>
      <c r="X54" s="218"/>
      <c r="Y54" s="218"/>
      <c r="Z54" s="218"/>
      <c r="AA54" s="219"/>
      <c r="AB54" s="373" t="s">
        <v>20</v>
      </c>
      <c r="AC54" s="215"/>
      <c r="AD54" s="215"/>
      <c r="AE54" s="215"/>
      <c r="AF54" s="215"/>
      <c r="AG54" s="374"/>
    </row>
    <row r="55" spans="1:33" x14ac:dyDescent="0.25">
      <c r="A55" s="207"/>
      <c r="B55" s="207"/>
      <c r="C55" s="207"/>
      <c r="D55" s="207"/>
      <c r="E55" s="207"/>
      <c r="F55" s="208" t="s">
        <v>21</v>
      </c>
      <c r="G55" s="208"/>
      <c r="H55" s="208"/>
      <c r="I55" s="208" t="s">
        <v>22</v>
      </c>
      <c r="J55" s="208"/>
      <c r="K55" s="208"/>
      <c r="L55" s="207"/>
      <c r="M55" s="207"/>
      <c r="N55" s="207"/>
      <c r="O55" s="207"/>
      <c r="P55" s="207"/>
      <c r="Q55" s="208" t="s">
        <v>21</v>
      </c>
      <c r="R55" s="208"/>
      <c r="S55" s="208"/>
      <c r="T55" s="208" t="s">
        <v>22</v>
      </c>
      <c r="U55" s="208"/>
      <c r="V55" s="208"/>
      <c r="W55" s="220"/>
      <c r="X55" s="221"/>
      <c r="Y55" s="221"/>
      <c r="Z55" s="221"/>
      <c r="AA55" s="222"/>
      <c r="AB55" s="373" t="s">
        <v>21</v>
      </c>
      <c r="AC55" s="215"/>
      <c r="AD55" s="374"/>
      <c r="AE55" s="373" t="s">
        <v>22</v>
      </c>
      <c r="AF55" s="215"/>
      <c r="AG55" s="374"/>
    </row>
    <row r="56" spans="1:33" x14ac:dyDescent="0.25">
      <c r="A56" s="205" t="s">
        <v>250</v>
      </c>
      <c r="B56" s="205"/>
      <c r="C56" s="205"/>
      <c r="D56" s="205"/>
      <c r="E56" s="205"/>
      <c r="F56" s="111">
        <v>63.6</v>
      </c>
      <c r="G56" s="113"/>
      <c r="H56" s="112"/>
      <c r="I56" s="111">
        <v>60</v>
      </c>
      <c r="J56" s="113"/>
      <c r="K56" s="112"/>
      <c r="L56" s="205" t="s">
        <v>250</v>
      </c>
      <c r="M56" s="205"/>
      <c r="N56" s="205"/>
      <c r="O56" s="205"/>
      <c r="P56" s="205"/>
      <c r="Q56" s="111">
        <f>F56*100/60</f>
        <v>106</v>
      </c>
      <c r="R56" s="113"/>
      <c r="S56" s="112"/>
      <c r="T56" s="111">
        <f>I56*100/60</f>
        <v>100</v>
      </c>
      <c r="U56" s="113"/>
      <c r="V56" s="112"/>
      <c r="W56" s="247" t="s">
        <v>250</v>
      </c>
      <c r="X56" s="248"/>
      <c r="Y56" s="248"/>
      <c r="Z56" s="248"/>
      <c r="AA56" s="249"/>
      <c r="AB56" s="111">
        <f>F56*80/60</f>
        <v>84.8</v>
      </c>
      <c r="AC56" s="113"/>
      <c r="AD56" s="112"/>
      <c r="AE56" s="111">
        <f>I56*80/60</f>
        <v>80</v>
      </c>
      <c r="AF56" s="113"/>
      <c r="AG56" s="112"/>
    </row>
    <row r="57" spans="1:33" x14ac:dyDescent="0.25">
      <c r="A57" s="205" t="s">
        <v>251</v>
      </c>
      <c r="B57" s="205"/>
      <c r="C57" s="205"/>
      <c r="D57" s="205"/>
      <c r="E57" s="205"/>
      <c r="F57" s="111">
        <v>64.8</v>
      </c>
      <c r="G57" s="113"/>
      <c r="H57" s="112"/>
      <c r="I57" s="111">
        <v>60</v>
      </c>
      <c r="J57" s="113"/>
      <c r="K57" s="112"/>
      <c r="L57" s="205" t="s">
        <v>251</v>
      </c>
      <c r="M57" s="205"/>
      <c r="N57" s="205"/>
      <c r="O57" s="205"/>
      <c r="P57" s="205"/>
      <c r="Q57" s="111">
        <f t="shared" ref="Q57" si="4">F57*100/60</f>
        <v>108</v>
      </c>
      <c r="R57" s="113"/>
      <c r="S57" s="112"/>
      <c r="T57" s="111">
        <f t="shared" ref="T57:T58" si="5">I57*100/60</f>
        <v>100</v>
      </c>
      <c r="U57" s="113"/>
      <c r="V57" s="112"/>
      <c r="W57" s="247" t="s">
        <v>251</v>
      </c>
      <c r="X57" s="248"/>
      <c r="Y57" s="248"/>
      <c r="Z57" s="248"/>
      <c r="AA57" s="249"/>
      <c r="AB57" s="111">
        <f t="shared" ref="AB57" si="6">F57*80/60</f>
        <v>86.4</v>
      </c>
      <c r="AC57" s="113"/>
      <c r="AD57" s="112"/>
      <c r="AE57" s="111">
        <f t="shared" ref="AE57:AE58" si="7">I57*80/60</f>
        <v>80</v>
      </c>
      <c r="AF57" s="113"/>
      <c r="AG57" s="112"/>
    </row>
    <row r="58" spans="1:33" x14ac:dyDescent="0.25">
      <c r="A58" s="205" t="s">
        <v>25</v>
      </c>
      <c r="B58" s="205"/>
      <c r="C58" s="205"/>
      <c r="D58" s="205"/>
      <c r="E58" s="205"/>
      <c r="F58" s="111"/>
      <c r="G58" s="113"/>
      <c r="H58" s="112"/>
      <c r="I58" s="260">
        <v>60</v>
      </c>
      <c r="J58" s="261"/>
      <c r="K58" s="262"/>
      <c r="L58" s="205" t="s">
        <v>25</v>
      </c>
      <c r="M58" s="205"/>
      <c r="N58" s="205"/>
      <c r="O58" s="205"/>
      <c r="P58" s="205"/>
      <c r="Q58" s="111"/>
      <c r="R58" s="113"/>
      <c r="S58" s="112"/>
      <c r="T58" s="111">
        <f t="shared" si="5"/>
        <v>100</v>
      </c>
      <c r="U58" s="113"/>
      <c r="V58" s="112"/>
      <c r="W58" s="247" t="s">
        <v>25</v>
      </c>
      <c r="X58" s="248"/>
      <c r="Y58" s="248"/>
      <c r="Z58" s="248"/>
      <c r="AA58" s="249"/>
      <c r="AB58" s="111"/>
      <c r="AC58" s="113"/>
      <c r="AD58" s="112"/>
      <c r="AE58" s="111">
        <f t="shared" si="7"/>
        <v>80</v>
      </c>
      <c r="AF58" s="113"/>
      <c r="AG58" s="112"/>
    </row>
    <row r="59" spans="1:33" x14ac:dyDescent="0.25">
      <c r="A59" s="205"/>
      <c r="B59" s="205"/>
      <c r="C59" s="205"/>
      <c r="D59" s="205"/>
      <c r="E59" s="205"/>
      <c r="F59" s="111"/>
      <c r="G59" s="113"/>
      <c r="H59" s="112"/>
      <c r="I59" s="111"/>
      <c r="J59" s="113"/>
      <c r="K59" s="112"/>
      <c r="L59" s="205"/>
      <c r="M59" s="205"/>
      <c r="N59" s="205"/>
      <c r="O59" s="205"/>
      <c r="P59" s="205"/>
      <c r="Q59" s="111"/>
      <c r="R59" s="113"/>
      <c r="S59" s="112"/>
      <c r="T59" s="111"/>
      <c r="U59" s="113"/>
      <c r="V59" s="112"/>
      <c r="W59" s="247"/>
      <c r="X59" s="248"/>
      <c r="Y59" s="248"/>
      <c r="Z59" s="248"/>
      <c r="AA59" s="249"/>
      <c r="AB59" s="111"/>
      <c r="AC59" s="113"/>
      <c r="AD59" s="112"/>
      <c r="AE59" s="111"/>
      <c r="AF59" s="113"/>
      <c r="AG59" s="112"/>
    </row>
    <row r="60" spans="1:33" x14ac:dyDescent="0.25">
      <c r="A60" s="205"/>
      <c r="B60" s="205"/>
      <c r="C60" s="205"/>
      <c r="D60" s="205"/>
      <c r="E60" s="205"/>
      <c r="F60" s="111"/>
      <c r="G60" s="113"/>
      <c r="H60" s="112"/>
      <c r="I60" s="111"/>
      <c r="J60" s="113"/>
      <c r="K60" s="112"/>
      <c r="L60" s="205"/>
      <c r="M60" s="205"/>
      <c r="N60" s="205"/>
      <c r="O60" s="205"/>
      <c r="P60" s="205"/>
      <c r="Q60" s="111"/>
      <c r="R60" s="113"/>
      <c r="S60" s="112"/>
      <c r="T60" s="111"/>
      <c r="U60" s="113"/>
      <c r="V60" s="112"/>
      <c r="W60" s="247"/>
      <c r="X60" s="248"/>
      <c r="Y60" s="248"/>
      <c r="Z60" s="248"/>
      <c r="AA60" s="249"/>
      <c r="AB60" s="111"/>
      <c r="AC60" s="113"/>
      <c r="AD60" s="112"/>
      <c r="AE60" s="111"/>
      <c r="AF60" s="113"/>
      <c r="AG60" s="112"/>
    </row>
    <row r="61" spans="1:33" x14ac:dyDescent="0.25">
      <c r="A61" s="205"/>
      <c r="B61" s="205"/>
      <c r="C61" s="205"/>
      <c r="D61" s="205"/>
      <c r="E61" s="205"/>
      <c r="F61" s="111"/>
      <c r="G61" s="113"/>
      <c r="H61" s="112"/>
      <c r="I61" s="111"/>
      <c r="J61" s="113"/>
      <c r="K61" s="112"/>
      <c r="L61" s="205"/>
      <c r="M61" s="205"/>
      <c r="N61" s="205"/>
      <c r="O61" s="205"/>
      <c r="P61" s="205"/>
      <c r="Q61" s="111"/>
      <c r="R61" s="113"/>
      <c r="S61" s="112"/>
      <c r="T61" s="111"/>
      <c r="U61" s="113"/>
      <c r="V61" s="112"/>
      <c r="W61" s="247"/>
      <c r="X61" s="248"/>
      <c r="Y61" s="248"/>
      <c r="Z61" s="248"/>
      <c r="AA61" s="249"/>
      <c r="AB61" s="111"/>
      <c r="AC61" s="113"/>
      <c r="AD61" s="112"/>
      <c r="AE61" s="111"/>
      <c r="AF61" s="113"/>
      <c r="AG61" s="112"/>
    </row>
    <row r="62" spans="1:33" x14ac:dyDescent="0.25">
      <c r="A62" s="205"/>
      <c r="B62" s="205"/>
      <c r="C62" s="205"/>
      <c r="D62" s="205"/>
      <c r="E62" s="205"/>
      <c r="F62" s="111"/>
      <c r="G62" s="113"/>
      <c r="H62" s="112"/>
      <c r="I62" s="111"/>
      <c r="J62" s="113"/>
      <c r="K62" s="112"/>
      <c r="L62" s="205"/>
      <c r="M62" s="205"/>
      <c r="N62" s="205"/>
      <c r="O62" s="205"/>
      <c r="P62" s="205"/>
      <c r="Q62" s="111"/>
      <c r="R62" s="113"/>
      <c r="S62" s="112"/>
      <c r="T62" s="111"/>
      <c r="U62" s="113"/>
      <c r="V62" s="112"/>
      <c r="W62" s="247"/>
      <c r="X62" s="248"/>
      <c r="Y62" s="248"/>
      <c r="Z62" s="248"/>
      <c r="AA62" s="249"/>
      <c r="AB62" s="111"/>
      <c r="AC62" s="113"/>
      <c r="AD62" s="112"/>
      <c r="AE62" s="111"/>
      <c r="AF62" s="113"/>
      <c r="AG62" s="112"/>
    </row>
    <row r="63" spans="1:33" x14ac:dyDescent="0.25">
      <c r="A63" s="215" t="s">
        <v>253</v>
      </c>
      <c r="B63" s="215"/>
      <c r="C63" s="215"/>
      <c r="D63" s="215"/>
      <c r="E63" s="215"/>
      <c r="F63" s="215"/>
      <c r="G63" s="215"/>
      <c r="H63" s="215"/>
      <c r="I63" s="123"/>
      <c r="J63" s="123"/>
      <c r="K63" s="123"/>
      <c r="L63" s="215" t="s">
        <v>253</v>
      </c>
      <c r="M63" s="215"/>
      <c r="N63" s="215"/>
      <c r="O63" s="215"/>
      <c r="P63" s="215"/>
      <c r="Q63" s="215"/>
      <c r="R63" s="215"/>
      <c r="S63" s="215"/>
      <c r="T63" s="123"/>
      <c r="U63" s="123"/>
      <c r="V63" s="123"/>
      <c r="W63" s="215" t="s">
        <v>253</v>
      </c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</row>
    <row r="64" spans="1:33" ht="15" customHeight="1" x14ac:dyDescent="0.25">
      <c r="A64" s="208" t="s">
        <v>26</v>
      </c>
      <c r="B64" s="208"/>
      <c r="C64" s="208"/>
      <c r="D64" s="208"/>
      <c r="E64" s="208"/>
      <c r="F64" s="208"/>
      <c r="G64" s="216" t="s">
        <v>30</v>
      </c>
      <c r="H64" s="216"/>
      <c r="I64" s="217" t="s">
        <v>9</v>
      </c>
      <c r="J64" s="218"/>
      <c r="K64" s="219"/>
      <c r="L64" s="208" t="s">
        <v>26</v>
      </c>
      <c r="M64" s="208"/>
      <c r="N64" s="208"/>
      <c r="O64" s="208"/>
      <c r="P64" s="208"/>
      <c r="Q64" s="208"/>
      <c r="R64" s="216" t="s">
        <v>30</v>
      </c>
      <c r="S64" s="216"/>
      <c r="T64" s="217" t="s">
        <v>9</v>
      </c>
      <c r="U64" s="218"/>
      <c r="V64" s="219"/>
      <c r="W64" s="373" t="s">
        <v>26</v>
      </c>
      <c r="X64" s="215"/>
      <c r="Y64" s="215"/>
      <c r="Z64" s="215"/>
      <c r="AA64" s="215"/>
      <c r="AB64" s="374"/>
      <c r="AC64" s="375" t="s">
        <v>30</v>
      </c>
      <c r="AD64" s="376"/>
      <c r="AE64" s="217" t="s">
        <v>9</v>
      </c>
      <c r="AF64" s="218"/>
      <c r="AG64" s="219"/>
    </row>
    <row r="65" spans="1:33" x14ac:dyDescent="0.25">
      <c r="A65" s="208" t="s">
        <v>27</v>
      </c>
      <c r="B65" s="208"/>
      <c r="C65" s="208" t="s">
        <v>28</v>
      </c>
      <c r="D65" s="208"/>
      <c r="E65" s="208" t="s">
        <v>29</v>
      </c>
      <c r="F65" s="208"/>
      <c r="G65" s="216"/>
      <c r="H65" s="216"/>
      <c r="I65" s="220"/>
      <c r="J65" s="221"/>
      <c r="K65" s="222"/>
      <c r="L65" s="208" t="s">
        <v>27</v>
      </c>
      <c r="M65" s="208"/>
      <c r="N65" s="208" t="s">
        <v>28</v>
      </c>
      <c r="O65" s="208"/>
      <c r="P65" s="208" t="s">
        <v>29</v>
      </c>
      <c r="Q65" s="208"/>
      <c r="R65" s="216"/>
      <c r="S65" s="216"/>
      <c r="T65" s="220"/>
      <c r="U65" s="221"/>
      <c r="V65" s="222"/>
      <c r="W65" s="373" t="s">
        <v>27</v>
      </c>
      <c r="X65" s="374"/>
      <c r="Y65" s="373" t="s">
        <v>28</v>
      </c>
      <c r="Z65" s="374"/>
      <c r="AA65" s="373" t="s">
        <v>29</v>
      </c>
      <c r="AB65" s="374"/>
      <c r="AC65" s="377"/>
      <c r="AD65" s="378"/>
      <c r="AE65" s="220"/>
      <c r="AF65" s="221"/>
      <c r="AG65" s="222"/>
    </row>
    <row r="66" spans="1:33" ht="15" customHeight="1" x14ac:dyDescent="0.25">
      <c r="A66" s="213">
        <v>0.12</v>
      </c>
      <c r="B66" s="213"/>
      <c r="C66" s="213">
        <v>0</v>
      </c>
      <c r="D66" s="213"/>
      <c r="E66" s="213">
        <v>11.58</v>
      </c>
      <c r="F66" s="213"/>
      <c r="G66" s="213">
        <v>46.68</v>
      </c>
      <c r="H66" s="213"/>
      <c r="I66" s="250">
        <v>0.02</v>
      </c>
      <c r="J66" s="209"/>
      <c r="K66" s="13"/>
      <c r="L66" s="213">
        <v>0.12</v>
      </c>
      <c r="M66" s="213"/>
      <c r="N66" s="213">
        <v>0</v>
      </c>
      <c r="O66" s="213"/>
      <c r="P66" s="213">
        <v>11.58</v>
      </c>
      <c r="Q66" s="213"/>
      <c r="R66" s="213">
        <v>46.68</v>
      </c>
      <c r="S66" s="213"/>
      <c r="T66" s="250">
        <v>0.02</v>
      </c>
      <c r="U66" s="209"/>
      <c r="V66" s="13"/>
      <c r="W66" s="111">
        <v>0.12</v>
      </c>
      <c r="X66" s="112"/>
      <c r="Y66" s="111">
        <v>0</v>
      </c>
      <c r="Z66" s="112"/>
      <c r="AA66" s="111">
        <v>11.58</v>
      </c>
      <c r="AB66" s="112"/>
      <c r="AC66" s="111">
        <v>46.68</v>
      </c>
      <c r="AD66" s="112"/>
      <c r="AE66" s="209">
        <v>0.02</v>
      </c>
      <c r="AF66" s="210"/>
      <c r="AG66" s="13"/>
    </row>
    <row r="67" spans="1:33" x14ac:dyDescent="0.25">
      <c r="A67" s="213">
        <v>0.6</v>
      </c>
      <c r="B67" s="213"/>
      <c r="C67" s="250">
        <v>0.12</v>
      </c>
      <c r="D67" s="250"/>
      <c r="E67" s="213">
        <v>2.7</v>
      </c>
      <c r="F67" s="213"/>
      <c r="G67" s="213">
        <v>14.7</v>
      </c>
      <c r="H67" s="213"/>
      <c r="I67" s="213">
        <v>3</v>
      </c>
      <c r="J67" s="111"/>
      <c r="K67" s="13"/>
      <c r="L67" s="213">
        <f>A67*100/60</f>
        <v>1</v>
      </c>
      <c r="M67" s="213"/>
      <c r="N67" s="213">
        <f t="shared" ref="N67" si="8">C67*100/60</f>
        <v>0.2</v>
      </c>
      <c r="O67" s="213"/>
      <c r="P67" s="213">
        <f t="shared" ref="P67" si="9">E67*100/60</f>
        <v>4.5</v>
      </c>
      <c r="Q67" s="213"/>
      <c r="R67" s="213">
        <f t="shared" ref="R67" si="10">G67*100/60</f>
        <v>24.5</v>
      </c>
      <c r="S67" s="213"/>
      <c r="T67" s="213">
        <f t="shared" ref="T67" si="11">I67*100/60</f>
        <v>5</v>
      </c>
      <c r="U67" s="111"/>
      <c r="V67" s="13"/>
      <c r="W67" s="111">
        <f>A67*80/60</f>
        <v>0.8</v>
      </c>
      <c r="X67" s="112"/>
      <c r="Y67" s="111">
        <f t="shared" ref="Y67" si="12">C67*80/60</f>
        <v>0.16</v>
      </c>
      <c r="Z67" s="112"/>
      <c r="AA67" s="111">
        <f t="shared" ref="AA67" si="13">E67*80/60</f>
        <v>3.6</v>
      </c>
      <c r="AB67" s="112"/>
      <c r="AC67" s="111">
        <f t="shared" ref="AC67" si="14">G67*80/60</f>
        <v>19.600000000000001</v>
      </c>
      <c r="AD67" s="112"/>
      <c r="AE67" s="111">
        <f t="shared" ref="AE67" si="15">I67*80/60</f>
        <v>4</v>
      </c>
      <c r="AF67" s="113"/>
      <c r="AG67" s="13"/>
    </row>
    <row r="68" spans="1:33" x14ac:dyDescent="0.25">
      <c r="A68" s="215" t="s">
        <v>252</v>
      </c>
      <c r="B68" s="215"/>
      <c r="C68" s="215"/>
      <c r="D68" s="215"/>
      <c r="E68" s="215"/>
      <c r="F68" s="215"/>
      <c r="G68" s="215"/>
      <c r="H68" s="215"/>
      <c r="I68" s="123"/>
      <c r="J68" s="123"/>
      <c r="K68" s="123"/>
      <c r="L68" s="215" t="s">
        <v>252</v>
      </c>
      <c r="M68" s="215"/>
      <c r="N68" s="215"/>
      <c r="O68" s="215"/>
      <c r="P68" s="215"/>
      <c r="Q68" s="215"/>
      <c r="R68" s="215"/>
      <c r="S68" s="215"/>
      <c r="T68" s="123"/>
      <c r="U68" s="123"/>
      <c r="V68" s="123"/>
      <c r="W68" s="215" t="s">
        <v>252</v>
      </c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</row>
    <row r="69" spans="1:33" ht="15" customHeight="1" x14ac:dyDescent="0.25">
      <c r="A69" s="208" t="s">
        <v>26</v>
      </c>
      <c r="B69" s="208"/>
      <c r="C69" s="208"/>
      <c r="D69" s="208"/>
      <c r="E69" s="208"/>
      <c r="F69" s="208"/>
      <c r="G69" s="216" t="s">
        <v>30</v>
      </c>
      <c r="H69" s="216"/>
      <c r="I69" s="217" t="s">
        <v>9</v>
      </c>
      <c r="J69" s="218"/>
      <c r="K69" s="219"/>
      <c r="L69" s="208" t="s">
        <v>26</v>
      </c>
      <c r="M69" s="208"/>
      <c r="N69" s="208"/>
      <c r="O69" s="208"/>
      <c r="P69" s="208"/>
      <c r="Q69" s="208"/>
      <c r="R69" s="216" t="s">
        <v>30</v>
      </c>
      <c r="S69" s="216"/>
      <c r="T69" s="217" t="s">
        <v>9</v>
      </c>
      <c r="U69" s="218"/>
      <c r="V69" s="219"/>
      <c r="W69" s="373" t="s">
        <v>26</v>
      </c>
      <c r="X69" s="215"/>
      <c r="Y69" s="215"/>
      <c r="Z69" s="215"/>
      <c r="AA69" s="215"/>
      <c r="AB69" s="374"/>
      <c r="AC69" s="375" t="s">
        <v>30</v>
      </c>
      <c r="AD69" s="376"/>
      <c r="AE69" s="217" t="s">
        <v>9</v>
      </c>
      <c r="AF69" s="218"/>
      <c r="AG69" s="219"/>
    </row>
    <row r="70" spans="1:33" x14ac:dyDescent="0.25">
      <c r="A70" s="208" t="s">
        <v>27</v>
      </c>
      <c r="B70" s="208"/>
      <c r="C70" s="208" t="s">
        <v>28</v>
      </c>
      <c r="D70" s="208"/>
      <c r="E70" s="208" t="s">
        <v>29</v>
      </c>
      <c r="F70" s="208"/>
      <c r="G70" s="216"/>
      <c r="H70" s="216"/>
      <c r="I70" s="220"/>
      <c r="J70" s="221"/>
      <c r="K70" s="222"/>
      <c r="L70" s="208" t="s">
        <v>27</v>
      </c>
      <c r="M70" s="208"/>
      <c r="N70" s="208" t="s">
        <v>28</v>
      </c>
      <c r="O70" s="208"/>
      <c r="P70" s="208" t="s">
        <v>29</v>
      </c>
      <c r="Q70" s="208"/>
      <c r="R70" s="216"/>
      <c r="S70" s="216"/>
      <c r="T70" s="220"/>
      <c r="U70" s="221"/>
      <c r="V70" s="222"/>
      <c r="W70" s="373" t="s">
        <v>27</v>
      </c>
      <c r="X70" s="374"/>
      <c r="Y70" s="373" t="s">
        <v>28</v>
      </c>
      <c r="Z70" s="374"/>
      <c r="AA70" s="373" t="s">
        <v>29</v>
      </c>
      <c r="AB70" s="374"/>
      <c r="AC70" s="377"/>
      <c r="AD70" s="378"/>
      <c r="AE70" s="220"/>
      <c r="AF70" s="221"/>
      <c r="AG70" s="222"/>
    </row>
    <row r="71" spans="1:33" x14ac:dyDescent="0.25">
      <c r="A71" s="213">
        <v>0.5</v>
      </c>
      <c r="B71" s="213"/>
      <c r="C71" s="250">
        <v>0.06</v>
      </c>
      <c r="D71" s="250"/>
      <c r="E71" s="213">
        <v>2</v>
      </c>
      <c r="F71" s="213"/>
      <c r="G71" s="213">
        <v>10.4</v>
      </c>
      <c r="H71" s="213"/>
      <c r="I71" s="213">
        <v>3</v>
      </c>
      <c r="J71" s="111"/>
      <c r="K71" s="13"/>
      <c r="L71" s="213">
        <f>A71*100/60</f>
        <v>0.83333333333333337</v>
      </c>
      <c r="M71" s="213"/>
      <c r="N71" s="213">
        <f t="shared" ref="N71" si="16">C71*100/60</f>
        <v>0.1</v>
      </c>
      <c r="O71" s="213"/>
      <c r="P71" s="213">
        <f t="shared" ref="P71" si="17">E71*100/60</f>
        <v>3.3333333333333335</v>
      </c>
      <c r="Q71" s="213"/>
      <c r="R71" s="213">
        <f t="shared" ref="R71" si="18">G71*100/60</f>
        <v>17.333333333333332</v>
      </c>
      <c r="S71" s="213"/>
      <c r="T71" s="213">
        <f t="shared" ref="T71" si="19">I71*100/60</f>
        <v>5</v>
      </c>
      <c r="U71" s="111"/>
      <c r="V71" s="13"/>
      <c r="W71" s="111">
        <f>A71*80/60</f>
        <v>0.66666666666666663</v>
      </c>
      <c r="X71" s="112"/>
      <c r="Y71" s="111">
        <f t="shared" ref="Y71" si="20">C71*80/60</f>
        <v>0.08</v>
      </c>
      <c r="Z71" s="112"/>
      <c r="AA71" s="111">
        <f t="shared" ref="AA71" si="21">E71*80/60</f>
        <v>2.6666666666666665</v>
      </c>
      <c r="AB71" s="112"/>
      <c r="AC71" s="111">
        <f t="shared" ref="AC71" si="22">G71*80/60</f>
        <v>13.866666666666667</v>
      </c>
      <c r="AD71" s="112"/>
      <c r="AE71" s="111">
        <f t="shared" ref="AE71" si="23">I71*80/60</f>
        <v>4</v>
      </c>
      <c r="AF71" s="113"/>
      <c r="AG71" s="13"/>
    </row>
    <row r="72" spans="1:33" x14ac:dyDescent="0.25">
      <c r="A72" s="123" t="s">
        <v>32</v>
      </c>
      <c r="B72" s="123"/>
      <c r="C72" s="123"/>
      <c r="D72" s="123"/>
      <c r="E72" s="123"/>
      <c r="F72" s="123"/>
      <c r="G72" s="123"/>
      <c r="H72" s="123"/>
      <c r="I72" s="124"/>
      <c r="J72" s="124"/>
      <c r="K72" s="124"/>
      <c r="L72" s="123" t="s">
        <v>32</v>
      </c>
      <c r="M72" s="123"/>
      <c r="N72" s="123"/>
      <c r="O72" s="123"/>
      <c r="P72" s="123"/>
      <c r="Q72" s="123"/>
      <c r="R72" s="123"/>
      <c r="S72" s="123"/>
      <c r="T72" s="124"/>
      <c r="U72" s="124"/>
      <c r="V72" s="124"/>
      <c r="W72" s="123" t="s">
        <v>32</v>
      </c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</row>
    <row r="73" spans="1:33" ht="66.75" customHeight="1" x14ac:dyDescent="0.25">
      <c r="A73" s="387" t="s">
        <v>254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72" t="s">
        <v>254</v>
      </c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2" t="s">
        <v>254</v>
      </c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</row>
    <row r="74" spans="1:33" x14ac:dyDescent="0.25">
      <c r="A74" s="125" t="s">
        <v>10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67" t="s">
        <v>10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 t="s">
        <v>10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1:33" ht="33.75" customHeight="1" x14ac:dyDescent="0.25">
      <c r="A75" s="121" t="s">
        <v>255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63" t="s">
        <v>255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 t="s">
        <v>255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:33" x14ac:dyDescent="0.25">
      <c r="A76" s="125" t="s">
        <v>11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67" t="s">
        <v>11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 t="s">
        <v>11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33" ht="47.25" customHeight="1" x14ac:dyDescent="0.25">
      <c r="A77" s="121" t="s">
        <v>256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63" t="s">
        <v>256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 t="s">
        <v>256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:33" x14ac:dyDescent="0.25">
      <c r="A78" s="224"/>
      <c r="B78" s="224"/>
      <c r="C78" s="224"/>
      <c r="D78" s="224"/>
      <c r="E78" s="23"/>
      <c r="F78" s="23"/>
      <c r="G78" s="23"/>
      <c r="H78" s="23"/>
      <c r="I78" s="23"/>
      <c r="J78" s="23"/>
      <c r="K78" s="23"/>
      <c r="L78" s="64"/>
      <c r="M78" s="64"/>
      <c r="N78" s="64"/>
      <c r="O78" s="64"/>
      <c r="P78" s="7"/>
      <c r="Q78" s="7"/>
      <c r="R78" s="7"/>
      <c r="S78" s="7"/>
      <c r="T78" s="7"/>
      <c r="U78" s="7"/>
      <c r="V78" s="7"/>
      <c r="W78" s="64"/>
      <c r="X78" s="64"/>
      <c r="Y78" s="64"/>
      <c r="Z78" s="64"/>
      <c r="AA78" s="7"/>
      <c r="AB78" s="7"/>
      <c r="AC78" s="7"/>
      <c r="AD78" s="7"/>
      <c r="AE78" s="7"/>
      <c r="AF78" s="7"/>
      <c r="AG78" s="7"/>
    </row>
    <row r="79" spans="1:33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5">
      <c r="A80" s="95"/>
      <c r="B80" s="95"/>
      <c r="C80" s="95"/>
      <c r="D80" s="26"/>
      <c r="E80" s="95"/>
      <c r="F80" s="95"/>
      <c r="G80" s="95"/>
      <c r="H80" s="26"/>
      <c r="I80" s="95"/>
      <c r="J80" s="95"/>
      <c r="K80" s="95"/>
      <c r="L80" s="65"/>
      <c r="M80" s="65"/>
      <c r="N80" s="65"/>
      <c r="O80" s="8"/>
      <c r="P80" s="65"/>
      <c r="Q80" s="65"/>
      <c r="R80" s="65"/>
      <c r="S80" s="8"/>
      <c r="T80" s="65"/>
      <c r="U80" s="65"/>
      <c r="V80" s="65"/>
      <c r="W80" s="65"/>
      <c r="X80" s="65"/>
      <c r="Y80" s="65"/>
      <c r="Z80" s="8"/>
      <c r="AA80" s="65"/>
      <c r="AB80" s="65"/>
      <c r="AC80" s="65"/>
      <c r="AD80" s="8"/>
      <c r="AE80" s="65"/>
      <c r="AF80" s="65"/>
      <c r="AG80" s="65"/>
    </row>
    <row r="81" spans="1:33" x14ac:dyDescent="0.25">
      <c r="A81" s="200"/>
      <c r="B81" s="200"/>
      <c r="C81" s="200"/>
      <c r="D81" s="200"/>
      <c r="E81" s="9"/>
      <c r="F81" s="9"/>
      <c r="G81" s="9"/>
      <c r="H81" s="9"/>
      <c r="I81" s="9"/>
      <c r="J81" s="9"/>
      <c r="K81" s="9"/>
      <c r="L81" s="66"/>
      <c r="M81" s="66"/>
      <c r="N81" s="66"/>
      <c r="O81" s="66"/>
      <c r="W81" s="66"/>
      <c r="X81" s="66"/>
      <c r="Y81" s="66"/>
      <c r="Z81" s="66"/>
    </row>
    <row r="82" spans="1:33" x14ac:dyDescent="0.25">
      <c r="A82" s="125" t="s">
        <v>391</v>
      </c>
      <c r="B82" s="125"/>
      <c r="C82" s="125"/>
      <c r="D82" s="125"/>
      <c r="E82" s="125"/>
      <c r="F82" s="125"/>
      <c r="G82" s="14"/>
      <c r="H82" s="14"/>
      <c r="I82" s="15"/>
      <c r="J82" s="125" t="s">
        <v>38</v>
      </c>
      <c r="K82" s="125"/>
      <c r="L82" s="67" t="s">
        <v>391</v>
      </c>
      <c r="M82" s="67"/>
      <c r="N82" s="67"/>
      <c r="O82" s="67"/>
      <c r="P82" s="67"/>
      <c r="Q82" s="67"/>
      <c r="R82" s="4"/>
      <c r="S82" s="4"/>
      <c r="T82" s="2"/>
      <c r="U82" s="67" t="s">
        <v>38</v>
      </c>
      <c r="V82" s="67"/>
      <c r="W82" s="67" t="s">
        <v>391</v>
      </c>
      <c r="X82" s="67"/>
      <c r="Y82" s="67"/>
      <c r="Z82" s="67"/>
      <c r="AA82" s="67"/>
      <c r="AB82" s="67"/>
      <c r="AC82" s="4"/>
      <c r="AD82" s="4"/>
      <c r="AE82" s="2"/>
      <c r="AF82" s="67" t="s">
        <v>38</v>
      </c>
      <c r="AG82" s="67"/>
    </row>
    <row r="83" spans="1:33" ht="12.75" customHeight="1" x14ac:dyDescent="0.25">
      <c r="A83" s="6"/>
      <c r="B83" s="9"/>
      <c r="C83" s="9"/>
      <c r="D83" s="9"/>
      <c r="E83" s="9"/>
      <c r="F83" s="9"/>
      <c r="G83" s="11"/>
      <c r="H83" s="103"/>
      <c r="I83" s="103"/>
      <c r="J83" s="103" t="s">
        <v>0</v>
      </c>
      <c r="K83" s="103"/>
      <c r="L83" s="9"/>
      <c r="R83" s="1"/>
      <c r="S83" s="103"/>
      <c r="T83" s="103"/>
      <c r="U83" s="103" t="s">
        <v>0</v>
      </c>
      <c r="V83" s="103"/>
      <c r="W83" s="9"/>
      <c r="X83" s="9"/>
      <c r="Y83" s="9"/>
      <c r="Z83" s="9"/>
      <c r="AA83" s="9"/>
      <c r="AB83" s="9"/>
      <c r="AC83" s="11"/>
      <c r="AD83" s="103"/>
      <c r="AE83" s="103"/>
      <c r="AF83" s="103" t="s">
        <v>0</v>
      </c>
      <c r="AG83" s="103"/>
    </row>
    <row r="84" spans="1:33" ht="12.75" customHeight="1" x14ac:dyDescent="0.25">
      <c r="A84" s="9"/>
      <c r="B84" s="9"/>
      <c r="C84" s="9"/>
      <c r="D84" s="9"/>
      <c r="E84" s="9"/>
      <c r="F84" s="9"/>
      <c r="G84" s="9"/>
      <c r="H84" s="103"/>
      <c r="I84" s="103"/>
      <c r="J84" s="103" t="s">
        <v>632</v>
      </c>
      <c r="K84" s="103"/>
      <c r="S84" s="103"/>
      <c r="T84" s="103"/>
      <c r="U84" s="103" t="s">
        <v>632</v>
      </c>
      <c r="V84" s="103"/>
      <c r="W84" s="9"/>
      <c r="X84" s="9"/>
      <c r="Y84" s="9"/>
      <c r="Z84" s="9"/>
      <c r="AA84" s="9"/>
      <c r="AB84" s="9"/>
      <c r="AC84" s="9"/>
      <c r="AD84" s="103"/>
      <c r="AE84" s="103"/>
      <c r="AF84" s="103" t="s">
        <v>632</v>
      </c>
      <c r="AG84" s="103"/>
    </row>
    <row r="85" spans="1:33" ht="17.25" customHeight="1" x14ac:dyDescent="0.25">
      <c r="A85" s="9"/>
      <c r="B85" s="9"/>
      <c r="C85" s="9"/>
      <c r="D85" s="9"/>
      <c r="E85" s="9"/>
      <c r="F85" s="9"/>
      <c r="G85" s="12"/>
      <c r="H85" s="104" t="s">
        <v>633</v>
      </c>
      <c r="I85" s="104"/>
      <c r="J85" s="104"/>
      <c r="K85" s="104"/>
      <c r="R85" s="3"/>
      <c r="S85" s="104" t="s">
        <v>633</v>
      </c>
      <c r="T85" s="104"/>
      <c r="U85" s="104"/>
      <c r="V85" s="104"/>
      <c r="W85" s="9"/>
      <c r="X85" s="9"/>
      <c r="Y85" s="9"/>
      <c r="Z85" s="9"/>
      <c r="AA85" s="9"/>
      <c r="AB85" s="9"/>
      <c r="AC85" s="12"/>
      <c r="AD85" s="104" t="s">
        <v>633</v>
      </c>
      <c r="AE85" s="104"/>
      <c r="AF85" s="104"/>
      <c r="AG85" s="104"/>
    </row>
    <row r="86" spans="1:33" ht="21.75" customHeight="1" x14ac:dyDescent="0.25">
      <c r="A86" s="9"/>
      <c r="B86" s="9"/>
      <c r="C86" s="9"/>
      <c r="D86" s="9"/>
      <c r="E86" s="9"/>
      <c r="F86" s="9"/>
      <c r="G86" s="12"/>
      <c r="H86" s="94" t="s">
        <v>1</v>
      </c>
      <c r="I86" s="94"/>
      <c r="J86" s="94"/>
      <c r="K86" s="94"/>
      <c r="R86" s="3"/>
      <c r="S86" s="94" t="s">
        <v>1</v>
      </c>
      <c r="T86" s="94"/>
      <c r="U86" s="94"/>
      <c r="V86" s="94"/>
      <c r="W86" s="9"/>
      <c r="X86" s="9"/>
      <c r="Y86" s="9"/>
      <c r="Z86" s="9"/>
      <c r="AA86" s="9"/>
      <c r="AB86" s="9"/>
      <c r="AC86" s="12"/>
      <c r="AD86" s="94" t="s">
        <v>1</v>
      </c>
      <c r="AE86" s="94"/>
      <c r="AF86" s="94"/>
      <c r="AG86" s="94"/>
    </row>
    <row r="87" spans="1:33" ht="19.5" customHeight="1" x14ac:dyDescent="0.25">
      <c r="A87" s="9"/>
      <c r="B87" s="9"/>
      <c r="C87" s="9"/>
      <c r="D87" s="9"/>
      <c r="E87" s="9"/>
      <c r="F87" s="9"/>
      <c r="G87" s="12"/>
      <c r="H87" s="94" t="s">
        <v>2</v>
      </c>
      <c r="I87" s="94"/>
      <c r="J87" s="94"/>
      <c r="K87" s="94"/>
      <c r="R87" s="3"/>
      <c r="S87" s="94" t="s">
        <v>2</v>
      </c>
      <c r="T87" s="94"/>
      <c r="U87" s="94"/>
      <c r="V87" s="94"/>
      <c r="W87" s="9"/>
      <c r="X87" s="9"/>
      <c r="Y87" s="9"/>
      <c r="Z87" s="9"/>
      <c r="AA87" s="9"/>
      <c r="AB87" s="9"/>
      <c r="AC87" s="12"/>
      <c r="AD87" s="94" t="s">
        <v>2</v>
      </c>
      <c r="AE87" s="94"/>
      <c r="AF87" s="94"/>
      <c r="AG87" s="94"/>
    </row>
    <row r="88" spans="1:33" ht="21" customHeight="1" x14ac:dyDescent="0.25">
      <c r="A88" s="9"/>
      <c r="B88" s="9"/>
      <c r="C88" s="9"/>
      <c r="D88" s="9"/>
      <c r="E88" s="9"/>
      <c r="F88" s="9"/>
      <c r="G88" s="12"/>
      <c r="H88" s="94" t="s">
        <v>3</v>
      </c>
      <c r="I88" s="94"/>
      <c r="J88" s="94"/>
      <c r="K88" s="94"/>
      <c r="R88" s="3"/>
      <c r="S88" s="94" t="s">
        <v>3</v>
      </c>
      <c r="T88" s="94"/>
      <c r="U88" s="94"/>
      <c r="V88" s="94"/>
      <c r="W88" s="9"/>
      <c r="X88" s="9"/>
      <c r="Y88" s="9"/>
      <c r="Z88" s="9"/>
      <c r="AA88" s="9"/>
      <c r="AB88" s="9"/>
      <c r="AC88" s="12"/>
      <c r="AD88" s="94" t="s">
        <v>3</v>
      </c>
      <c r="AE88" s="94"/>
      <c r="AF88" s="94"/>
      <c r="AG88" s="94"/>
    </row>
    <row r="89" spans="1:33" x14ac:dyDescent="0.25">
      <c r="A89" s="9"/>
      <c r="B89" s="9"/>
      <c r="C89" s="9"/>
      <c r="D89" s="9"/>
      <c r="E89" s="9"/>
      <c r="F89" s="9"/>
      <c r="G89" s="9"/>
      <c r="H89" s="95" t="s">
        <v>36</v>
      </c>
      <c r="I89" s="95"/>
      <c r="J89" s="95"/>
      <c r="K89" s="95"/>
      <c r="S89" s="95" t="s">
        <v>36</v>
      </c>
      <c r="T89" s="95"/>
      <c r="U89" s="95"/>
      <c r="V89" s="95"/>
      <c r="W89" s="9"/>
      <c r="X89" s="9"/>
      <c r="Y89" s="9"/>
      <c r="Z89" s="9"/>
      <c r="AA89" s="9"/>
      <c r="AB89" s="9"/>
      <c r="AC89" s="9"/>
      <c r="AD89" s="95" t="s">
        <v>36</v>
      </c>
      <c r="AE89" s="95"/>
      <c r="AF89" s="95"/>
      <c r="AG89" s="95"/>
    </row>
    <row r="90" spans="1:33" ht="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x14ac:dyDescent="0.25">
      <c r="C91" s="98" t="s">
        <v>352</v>
      </c>
      <c r="D91" s="98"/>
      <c r="E91" s="98"/>
      <c r="F91" s="98"/>
      <c r="G91" s="98"/>
      <c r="H91" s="98"/>
      <c r="I91" s="98"/>
      <c r="N91" s="98" t="s">
        <v>495</v>
      </c>
      <c r="O91" s="98"/>
      <c r="P91" s="98"/>
      <c r="Q91" s="98"/>
      <c r="R91" s="98"/>
      <c r="S91" s="98"/>
      <c r="T91" s="98"/>
      <c r="W91" s="9"/>
      <c r="X91" s="9"/>
      <c r="Y91" s="201" t="s">
        <v>590</v>
      </c>
      <c r="Z91" s="201"/>
      <c r="AA91" s="201"/>
      <c r="AB91" s="201"/>
      <c r="AC91" s="201"/>
      <c r="AD91" s="201"/>
      <c r="AE91" s="201"/>
      <c r="AF91" s="9"/>
      <c r="AG91" s="9"/>
    </row>
    <row r="92" spans="1:33" ht="5.25" customHeight="1" x14ac:dyDescent="0.25"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x14ac:dyDescent="0.25">
      <c r="A93" s="66" t="s">
        <v>16</v>
      </c>
      <c r="B93" s="66"/>
      <c r="C93" s="66"/>
      <c r="D93" s="66"/>
      <c r="E93" s="98" t="s">
        <v>257</v>
      </c>
      <c r="F93" s="98"/>
      <c r="G93" s="98"/>
      <c r="H93" s="98"/>
      <c r="I93" s="98"/>
      <c r="J93" s="98"/>
      <c r="K93" s="98"/>
      <c r="L93" s="66" t="s">
        <v>16</v>
      </c>
      <c r="M93" s="66"/>
      <c r="N93" s="66"/>
      <c r="O93" s="66"/>
      <c r="P93" s="98" t="s">
        <v>257</v>
      </c>
      <c r="Q93" s="98"/>
      <c r="R93" s="98"/>
      <c r="S93" s="98"/>
      <c r="T93" s="98"/>
      <c r="U93" s="98"/>
      <c r="V93" s="98"/>
      <c r="W93" s="200" t="s">
        <v>16</v>
      </c>
      <c r="X93" s="200"/>
      <c r="Y93" s="200"/>
      <c r="Z93" s="200"/>
      <c r="AA93" s="98" t="s">
        <v>257</v>
      </c>
      <c r="AB93" s="98"/>
      <c r="AC93" s="98"/>
      <c r="AD93" s="98"/>
      <c r="AE93" s="98"/>
      <c r="AF93" s="98"/>
      <c r="AG93" s="98"/>
    </row>
    <row r="94" spans="1:33" ht="28.5" customHeight="1" x14ac:dyDescent="0.25">
      <c r="A94" s="99" t="s">
        <v>17</v>
      </c>
      <c r="B94" s="99"/>
      <c r="C94" s="99"/>
      <c r="D94" s="99"/>
      <c r="E94" s="100" t="s">
        <v>497</v>
      </c>
      <c r="F94" s="100"/>
      <c r="G94" s="100"/>
      <c r="H94" s="100"/>
      <c r="I94" s="100"/>
      <c r="J94" s="100"/>
      <c r="K94" s="100"/>
      <c r="L94" s="99" t="s">
        <v>17</v>
      </c>
      <c r="M94" s="99"/>
      <c r="N94" s="99"/>
      <c r="O94" s="99"/>
      <c r="P94" s="100" t="s">
        <v>497</v>
      </c>
      <c r="Q94" s="100"/>
      <c r="R94" s="100"/>
      <c r="S94" s="100"/>
      <c r="T94" s="100"/>
      <c r="U94" s="100"/>
      <c r="V94" s="100"/>
      <c r="W94" s="122" t="s">
        <v>17</v>
      </c>
      <c r="X94" s="122"/>
      <c r="Y94" s="122"/>
      <c r="Z94" s="122"/>
      <c r="AA94" s="100" t="s">
        <v>497</v>
      </c>
      <c r="AB94" s="100"/>
      <c r="AC94" s="100"/>
      <c r="AD94" s="100"/>
      <c r="AE94" s="100"/>
      <c r="AF94" s="100"/>
      <c r="AG94" s="100"/>
    </row>
    <row r="95" spans="1:33" x14ac:dyDescent="0.25">
      <c r="A95" s="66" t="s">
        <v>18</v>
      </c>
      <c r="B95" s="66"/>
      <c r="C95" s="66"/>
      <c r="D95" s="66"/>
      <c r="E95" s="67">
        <v>309</v>
      </c>
      <c r="F95" s="67"/>
      <c r="G95" s="67"/>
      <c r="H95" s="67"/>
      <c r="I95" s="67"/>
      <c r="J95" s="67"/>
      <c r="K95" s="67"/>
      <c r="L95" s="66" t="s">
        <v>18</v>
      </c>
      <c r="M95" s="66"/>
      <c r="N95" s="66"/>
      <c r="O95" s="66"/>
      <c r="P95" s="67">
        <v>309</v>
      </c>
      <c r="Q95" s="67"/>
      <c r="R95" s="67"/>
      <c r="S95" s="67"/>
      <c r="T95" s="67"/>
      <c r="U95" s="67"/>
      <c r="V95" s="67"/>
      <c r="W95" s="200" t="s">
        <v>18</v>
      </c>
      <c r="X95" s="200"/>
      <c r="Y95" s="200"/>
      <c r="Z95" s="200"/>
      <c r="AA95" s="67">
        <v>309</v>
      </c>
      <c r="AB95" s="67"/>
      <c r="AC95" s="67"/>
      <c r="AD95" s="67"/>
      <c r="AE95" s="67"/>
      <c r="AF95" s="67"/>
      <c r="AG95" s="67"/>
    </row>
    <row r="96" spans="1:33" x14ac:dyDescent="0.25">
      <c r="A96" s="66" t="s">
        <v>24</v>
      </c>
      <c r="B96" s="66"/>
      <c r="C96" s="66"/>
      <c r="D96" s="66"/>
      <c r="E96" s="67">
        <v>60</v>
      </c>
      <c r="F96" s="67"/>
      <c r="G96" s="67"/>
      <c r="H96" s="67"/>
      <c r="I96" s="67"/>
      <c r="J96" s="67"/>
      <c r="K96" s="67"/>
      <c r="L96" s="66" t="s">
        <v>24</v>
      </c>
      <c r="M96" s="66"/>
      <c r="N96" s="66"/>
      <c r="O96" s="66"/>
      <c r="P96" s="67">
        <v>100</v>
      </c>
      <c r="Q96" s="67"/>
      <c r="R96" s="67"/>
      <c r="S96" s="67"/>
      <c r="T96" s="67"/>
      <c r="U96" s="67"/>
      <c r="V96" s="67"/>
      <c r="W96" s="380" t="s">
        <v>24</v>
      </c>
      <c r="X96" s="380"/>
      <c r="Y96" s="380"/>
      <c r="Z96" s="380"/>
      <c r="AA96" s="104">
        <v>80</v>
      </c>
      <c r="AB96" s="104"/>
      <c r="AC96" s="104"/>
      <c r="AD96" s="104"/>
      <c r="AE96" s="104"/>
      <c r="AF96" s="104"/>
      <c r="AG96" s="104"/>
    </row>
    <row r="97" spans="1:33" x14ac:dyDescent="0.25">
      <c r="A97" s="207" t="s">
        <v>19</v>
      </c>
      <c r="B97" s="207"/>
      <c r="C97" s="207"/>
      <c r="D97" s="207"/>
      <c r="E97" s="207"/>
      <c r="F97" s="208" t="s">
        <v>20</v>
      </c>
      <c r="G97" s="208"/>
      <c r="H97" s="208"/>
      <c r="I97" s="208"/>
      <c r="J97" s="208"/>
      <c r="K97" s="208"/>
      <c r="L97" s="110" t="s">
        <v>19</v>
      </c>
      <c r="M97" s="110"/>
      <c r="N97" s="110"/>
      <c r="O97" s="110"/>
      <c r="P97" s="110"/>
      <c r="Q97" s="105" t="s">
        <v>20</v>
      </c>
      <c r="R97" s="105"/>
      <c r="S97" s="105"/>
      <c r="T97" s="105"/>
      <c r="U97" s="105"/>
      <c r="V97" s="105"/>
      <c r="W97" s="217" t="s">
        <v>19</v>
      </c>
      <c r="X97" s="218"/>
      <c r="Y97" s="218"/>
      <c r="Z97" s="218"/>
      <c r="AA97" s="219"/>
      <c r="AB97" s="373" t="s">
        <v>20</v>
      </c>
      <c r="AC97" s="215"/>
      <c r="AD97" s="215"/>
      <c r="AE97" s="215"/>
      <c r="AF97" s="215"/>
      <c r="AG97" s="374"/>
    </row>
    <row r="98" spans="1:33" x14ac:dyDescent="0.25">
      <c r="A98" s="207"/>
      <c r="B98" s="207"/>
      <c r="C98" s="207"/>
      <c r="D98" s="207"/>
      <c r="E98" s="207"/>
      <c r="F98" s="208" t="s">
        <v>21</v>
      </c>
      <c r="G98" s="208"/>
      <c r="H98" s="208"/>
      <c r="I98" s="208" t="s">
        <v>22</v>
      </c>
      <c r="J98" s="208"/>
      <c r="K98" s="208"/>
      <c r="L98" s="110"/>
      <c r="M98" s="110"/>
      <c r="N98" s="110"/>
      <c r="O98" s="110"/>
      <c r="P98" s="110"/>
      <c r="Q98" s="105" t="s">
        <v>21</v>
      </c>
      <c r="R98" s="105"/>
      <c r="S98" s="105"/>
      <c r="T98" s="105" t="s">
        <v>22</v>
      </c>
      <c r="U98" s="105"/>
      <c r="V98" s="105"/>
      <c r="W98" s="220"/>
      <c r="X98" s="221"/>
      <c r="Y98" s="221"/>
      <c r="Z98" s="221"/>
      <c r="AA98" s="222"/>
      <c r="AB98" s="373" t="s">
        <v>21</v>
      </c>
      <c r="AC98" s="215"/>
      <c r="AD98" s="374"/>
      <c r="AE98" s="373" t="s">
        <v>22</v>
      </c>
      <c r="AF98" s="215"/>
      <c r="AG98" s="374"/>
    </row>
    <row r="99" spans="1:33" x14ac:dyDescent="0.25">
      <c r="A99" s="205" t="s">
        <v>258</v>
      </c>
      <c r="B99" s="205"/>
      <c r="C99" s="205"/>
      <c r="D99" s="205"/>
      <c r="E99" s="205"/>
      <c r="F99" s="111">
        <v>63.6</v>
      </c>
      <c r="G99" s="113"/>
      <c r="H99" s="112"/>
      <c r="I99" s="111">
        <v>60</v>
      </c>
      <c r="J99" s="113"/>
      <c r="K99" s="112"/>
      <c r="L99" s="205" t="s">
        <v>258</v>
      </c>
      <c r="M99" s="205"/>
      <c r="N99" s="205"/>
      <c r="O99" s="205"/>
      <c r="P99" s="205"/>
      <c r="Q99" s="111">
        <f>F99*100/60</f>
        <v>106</v>
      </c>
      <c r="R99" s="113"/>
      <c r="S99" s="112"/>
      <c r="T99" s="111">
        <f>I99*100/60</f>
        <v>100</v>
      </c>
      <c r="U99" s="113"/>
      <c r="V99" s="112"/>
      <c r="W99" s="205" t="s">
        <v>258</v>
      </c>
      <c r="X99" s="205"/>
      <c r="Y99" s="205"/>
      <c r="Z99" s="205"/>
      <c r="AA99" s="205"/>
      <c r="AB99" s="111">
        <f>F99*80/60</f>
        <v>84.8</v>
      </c>
      <c r="AC99" s="113"/>
      <c r="AD99" s="112"/>
      <c r="AE99" s="111">
        <f>I99*80/60</f>
        <v>80</v>
      </c>
      <c r="AF99" s="113"/>
      <c r="AG99" s="112"/>
    </row>
    <row r="100" spans="1:33" x14ac:dyDescent="0.25">
      <c r="A100" s="205" t="s">
        <v>259</v>
      </c>
      <c r="B100" s="205"/>
      <c r="C100" s="205"/>
      <c r="D100" s="205"/>
      <c r="E100" s="205"/>
      <c r="F100" s="111">
        <v>64.8</v>
      </c>
      <c r="G100" s="113"/>
      <c r="H100" s="112"/>
      <c r="I100" s="111">
        <v>60</v>
      </c>
      <c r="J100" s="113"/>
      <c r="K100" s="112"/>
      <c r="L100" s="109" t="s">
        <v>259</v>
      </c>
      <c r="M100" s="109"/>
      <c r="N100" s="109"/>
      <c r="O100" s="109"/>
      <c r="P100" s="109"/>
      <c r="Q100" s="111">
        <f t="shared" ref="Q100" si="24">F100*100/60</f>
        <v>108</v>
      </c>
      <c r="R100" s="113"/>
      <c r="S100" s="112"/>
      <c r="T100" s="111">
        <f t="shared" ref="T100:T101" si="25">I100*100/60</f>
        <v>100</v>
      </c>
      <c r="U100" s="113"/>
      <c r="V100" s="112"/>
      <c r="W100" s="109" t="s">
        <v>259</v>
      </c>
      <c r="X100" s="109"/>
      <c r="Y100" s="109"/>
      <c r="Z100" s="109"/>
      <c r="AA100" s="109"/>
      <c r="AB100" s="111">
        <f t="shared" ref="AB100" si="26">F100*80/60</f>
        <v>86.4</v>
      </c>
      <c r="AC100" s="113"/>
      <c r="AD100" s="112"/>
      <c r="AE100" s="111">
        <f t="shared" ref="AE100:AE101" si="27">I100*80/60</f>
        <v>80</v>
      </c>
      <c r="AF100" s="113"/>
      <c r="AG100" s="112"/>
    </row>
    <row r="101" spans="1:33" x14ac:dyDescent="0.25">
      <c r="A101" s="205" t="s">
        <v>25</v>
      </c>
      <c r="B101" s="205"/>
      <c r="C101" s="205"/>
      <c r="D101" s="205"/>
      <c r="E101" s="205"/>
      <c r="F101" s="111"/>
      <c r="G101" s="113"/>
      <c r="H101" s="112"/>
      <c r="I101" s="260">
        <v>60</v>
      </c>
      <c r="J101" s="261"/>
      <c r="K101" s="262"/>
      <c r="L101" s="109" t="s">
        <v>25</v>
      </c>
      <c r="M101" s="109"/>
      <c r="N101" s="109"/>
      <c r="O101" s="109"/>
      <c r="P101" s="109"/>
      <c r="Q101" s="111"/>
      <c r="R101" s="113"/>
      <c r="S101" s="112"/>
      <c r="T101" s="111">
        <f t="shared" si="25"/>
        <v>100</v>
      </c>
      <c r="U101" s="113"/>
      <c r="V101" s="112"/>
      <c r="W101" s="247" t="s">
        <v>25</v>
      </c>
      <c r="X101" s="248"/>
      <c r="Y101" s="248"/>
      <c r="Z101" s="248"/>
      <c r="AA101" s="249"/>
      <c r="AB101" s="111"/>
      <c r="AC101" s="113"/>
      <c r="AD101" s="112"/>
      <c r="AE101" s="111">
        <f t="shared" si="27"/>
        <v>80</v>
      </c>
      <c r="AF101" s="113"/>
      <c r="AG101" s="112"/>
    </row>
    <row r="102" spans="1:33" x14ac:dyDescent="0.25">
      <c r="A102" s="205"/>
      <c r="B102" s="205"/>
      <c r="C102" s="205"/>
      <c r="D102" s="205"/>
      <c r="E102" s="205"/>
      <c r="F102" s="111"/>
      <c r="G102" s="113"/>
      <c r="H102" s="112"/>
      <c r="I102" s="111"/>
      <c r="J102" s="113"/>
      <c r="K102" s="112"/>
      <c r="L102" s="109"/>
      <c r="M102" s="109"/>
      <c r="N102" s="109"/>
      <c r="O102" s="109"/>
      <c r="P102" s="109"/>
      <c r="Q102" s="81"/>
      <c r="R102" s="83"/>
      <c r="S102" s="82"/>
      <c r="T102" s="81"/>
      <c r="U102" s="83"/>
      <c r="V102" s="82"/>
      <c r="W102" s="247"/>
      <c r="X102" s="248"/>
      <c r="Y102" s="248"/>
      <c r="Z102" s="248"/>
      <c r="AA102" s="249"/>
      <c r="AB102" s="111"/>
      <c r="AC102" s="113"/>
      <c r="AD102" s="112"/>
      <c r="AE102" s="111"/>
      <c r="AF102" s="113"/>
      <c r="AG102" s="112"/>
    </row>
    <row r="103" spans="1:33" x14ac:dyDescent="0.25">
      <c r="A103" s="205"/>
      <c r="B103" s="205"/>
      <c r="C103" s="205"/>
      <c r="D103" s="205"/>
      <c r="E103" s="205"/>
      <c r="F103" s="111"/>
      <c r="G103" s="113"/>
      <c r="H103" s="112"/>
      <c r="I103" s="111"/>
      <c r="J103" s="113"/>
      <c r="K103" s="112"/>
      <c r="L103" s="109"/>
      <c r="M103" s="109"/>
      <c r="N103" s="109"/>
      <c r="O103" s="109"/>
      <c r="P103" s="109"/>
      <c r="Q103" s="81"/>
      <c r="R103" s="83"/>
      <c r="S103" s="82"/>
      <c r="T103" s="81"/>
      <c r="U103" s="83"/>
      <c r="V103" s="82"/>
      <c r="W103" s="247"/>
      <c r="X103" s="248"/>
      <c r="Y103" s="248"/>
      <c r="Z103" s="248"/>
      <c r="AA103" s="249"/>
      <c r="AB103" s="111"/>
      <c r="AC103" s="113"/>
      <c r="AD103" s="112"/>
      <c r="AE103" s="111"/>
      <c r="AF103" s="113"/>
      <c r="AG103" s="112"/>
    </row>
    <row r="104" spans="1:33" x14ac:dyDescent="0.25">
      <c r="A104" s="205"/>
      <c r="B104" s="205"/>
      <c r="C104" s="205"/>
      <c r="D104" s="205"/>
      <c r="E104" s="205"/>
      <c r="F104" s="111"/>
      <c r="G104" s="113"/>
      <c r="H104" s="112"/>
      <c r="I104" s="111"/>
      <c r="J104" s="113"/>
      <c r="K104" s="112"/>
      <c r="L104" s="109"/>
      <c r="M104" s="109"/>
      <c r="N104" s="109"/>
      <c r="O104" s="109"/>
      <c r="P104" s="109"/>
      <c r="Q104" s="81"/>
      <c r="R104" s="83"/>
      <c r="S104" s="82"/>
      <c r="T104" s="81"/>
      <c r="U104" s="83"/>
      <c r="V104" s="82"/>
      <c r="W104" s="247"/>
      <c r="X104" s="248"/>
      <c r="Y104" s="248"/>
      <c r="Z104" s="248"/>
      <c r="AA104" s="249"/>
      <c r="AB104" s="111"/>
      <c r="AC104" s="113"/>
      <c r="AD104" s="112"/>
      <c r="AE104" s="111"/>
      <c r="AF104" s="113"/>
      <c r="AG104" s="112"/>
    </row>
    <row r="105" spans="1:33" x14ac:dyDescent="0.25">
      <c r="A105" s="205"/>
      <c r="B105" s="205"/>
      <c r="C105" s="205"/>
      <c r="D105" s="205"/>
      <c r="E105" s="205"/>
      <c r="F105" s="111"/>
      <c r="G105" s="113"/>
      <c r="H105" s="112"/>
      <c r="I105" s="111"/>
      <c r="J105" s="113"/>
      <c r="K105" s="112"/>
      <c r="L105" s="109"/>
      <c r="M105" s="109"/>
      <c r="N105" s="109"/>
      <c r="O105" s="109"/>
      <c r="P105" s="109"/>
      <c r="Q105" s="81"/>
      <c r="R105" s="83"/>
      <c r="S105" s="82"/>
      <c r="T105" s="81"/>
      <c r="U105" s="83"/>
      <c r="V105" s="82"/>
      <c r="W105" s="247"/>
      <c r="X105" s="248"/>
      <c r="Y105" s="248"/>
      <c r="Z105" s="248"/>
      <c r="AA105" s="249"/>
      <c r="AB105" s="111"/>
      <c r="AC105" s="113"/>
      <c r="AD105" s="112"/>
      <c r="AE105" s="111"/>
      <c r="AF105" s="113"/>
      <c r="AG105" s="112"/>
    </row>
    <row r="106" spans="1:33" x14ac:dyDescent="0.25">
      <c r="A106" s="68" t="s">
        <v>253</v>
      </c>
      <c r="B106" s="68"/>
      <c r="C106" s="68"/>
      <c r="D106" s="68"/>
      <c r="E106" s="68"/>
      <c r="F106" s="68"/>
      <c r="G106" s="68"/>
      <c r="H106" s="68"/>
      <c r="I106" s="84"/>
      <c r="J106" s="84"/>
      <c r="K106" s="84"/>
      <c r="L106" s="68" t="s">
        <v>253</v>
      </c>
      <c r="M106" s="68"/>
      <c r="N106" s="68"/>
      <c r="O106" s="68"/>
      <c r="P106" s="68"/>
      <c r="Q106" s="68"/>
      <c r="R106" s="68"/>
      <c r="S106" s="68"/>
      <c r="T106" s="84"/>
      <c r="U106" s="84"/>
      <c r="V106" s="84"/>
      <c r="W106" s="215" t="s">
        <v>253</v>
      </c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</row>
    <row r="107" spans="1:33" ht="15" customHeight="1" x14ac:dyDescent="0.25">
      <c r="A107" s="105" t="s">
        <v>26</v>
      </c>
      <c r="B107" s="105"/>
      <c r="C107" s="105"/>
      <c r="D107" s="105"/>
      <c r="E107" s="105"/>
      <c r="F107" s="105"/>
      <c r="G107" s="106" t="s">
        <v>30</v>
      </c>
      <c r="H107" s="106"/>
      <c r="I107" s="75" t="s">
        <v>9</v>
      </c>
      <c r="J107" s="76"/>
      <c r="K107" s="77"/>
      <c r="L107" s="105" t="s">
        <v>26</v>
      </c>
      <c r="M107" s="105"/>
      <c r="N107" s="105"/>
      <c r="O107" s="105"/>
      <c r="P107" s="105"/>
      <c r="Q107" s="105"/>
      <c r="R107" s="106" t="s">
        <v>30</v>
      </c>
      <c r="S107" s="106"/>
      <c r="T107" s="75" t="s">
        <v>9</v>
      </c>
      <c r="U107" s="76"/>
      <c r="V107" s="77"/>
      <c r="W107" s="373" t="s">
        <v>26</v>
      </c>
      <c r="X107" s="215"/>
      <c r="Y107" s="215"/>
      <c r="Z107" s="215"/>
      <c r="AA107" s="215"/>
      <c r="AB107" s="374"/>
      <c r="AC107" s="375" t="s">
        <v>30</v>
      </c>
      <c r="AD107" s="376"/>
      <c r="AE107" s="217" t="s">
        <v>9</v>
      </c>
      <c r="AF107" s="218"/>
      <c r="AG107" s="219"/>
    </row>
    <row r="108" spans="1:33" x14ac:dyDescent="0.25">
      <c r="A108" s="105" t="s">
        <v>27</v>
      </c>
      <c r="B108" s="105"/>
      <c r="C108" s="105" t="s">
        <v>28</v>
      </c>
      <c r="D108" s="105"/>
      <c r="E108" s="105" t="s">
        <v>29</v>
      </c>
      <c r="F108" s="105"/>
      <c r="G108" s="106"/>
      <c r="H108" s="106"/>
      <c r="I108" s="78"/>
      <c r="J108" s="79"/>
      <c r="K108" s="80"/>
      <c r="L108" s="105" t="s">
        <v>27</v>
      </c>
      <c r="M108" s="105"/>
      <c r="N108" s="105" t="s">
        <v>28</v>
      </c>
      <c r="O108" s="105"/>
      <c r="P108" s="105" t="s">
        <v>29</v>
      </c>
      <c r="Q108" s="105"/>
      <c r="R108" s="106"/>
      <c r="S108" s="106"/>
      <c r="T108" s="78"/>
      <c r="U108" s="79"/>
      <c r="V108" s="80"/>
      <c r="W108" s="373" t="s">
        <v>27</v>
      </c>
      <c r="X108" s="374"/>
      <c r="Y108" s="373" t="s">
        <v>28</v>
      </c>
      <c r="Z108" s="374"/>
      <c r="AA108" s="373" t="s">
        <v>29</v>
      </c>
      <c r="AB108" s="374"/>
      <c r="AC108" s="377"/>
      <c r="AD108" s="378"/>
      <c r="AE108" s="220"/>
      <c r="AF108" s="221"/>
      <c r="AG108" s="222"/>
    </row>
    <row r="109" spans="1:33" ht="15" hidden="1" customHeight="1" x14ac:dyDescent="0.25">
      <c r="A109" s="107">
        <v>0.12</v>
      </c>
      <c r="B109" s="107"/>
      <c r="C109" s="107">
        <v>0</v>
      </c>
      <c r="D109" s="107"/>
      <c r="E109" s="107">
        <v>11.58</v>
      </c>
      <c r="F109" s="107"/>
      <c r="G109" s="107">
        <v>46.68</v>
      </c>
      <c r="H109" s="107"/>
      <c r="I109" s="279">
        <v>0.02</v>
      </c>
      <c r="J109" s="91"/>
      <c r="K109" s="5"/>
      <c r="L109" s="107">
        <v>0.12</v>
      </c>
      <c r="M109" s="107"/>
      <c r="N109" s="107">
        <v>0</v>
      </c>
      <c r="O109" s="107"/>
      <c r="P109" s="107">
        <v>11.58</v>
      </c>
      <c r="Q109" s="107"/>
      <c r="R109" s="107">
        <v>46.68</v>
      </c>
      <c r="S109" s="107"/>
      <c r="T109" s="279">
        <v>0.02</v>
      </c>
      <c r="U109" s="91"/>
      <c r="V109" s="5"/>
      <c r="W109" s="111">
        <v>0.12</v>
      </c>
      <c r="X109" s="112"/>
      <c r="Y109" s="111">
        <v>0</v>
      </c>
      <c r="Z109" s="112"/>
      <c r="AA109" s="111">
        <v>11.58</v>
      </c>
      <c r="AB109" s="112"/>
      <c r="AC109" s="111">
        <v>46.68</v>
      </c>
      <c r="AD109" s="112"/>
      <c r="AE109" s="209">
        <v>0.02</v>
      </c>
      <c r="AF109" s="210"/>
      <c r="AG109" s="13"/>
    </row>
    <row r="110" spans="1:33" x14ac:dyDescent="0.25">
      <c r="A110" s="107">
        <v>0.6</v>
      </c>
      <c r="B110" s="107"/>
      <c r="C110" s="107">
        <v>0.1</v>
      </c>
      <c r="D110" s="107"/>
      <c r="E110" s="107">
        <v>1.4</v>
      </c>
      <c r="F110" s="107"/>
      <c r="G110" s="107">
        <v>8.9</v>
      </c>
      <c r="H110" s="107"/>
      <c r="I110" s="107">
        <v>3</v>
      </c>
      <c r="J110" s="81"/>
      <c r="K110" s="5"/>
      <c r="L110" s="107">
        <f>A110*100/60</f>
        <v>1</v>
      </c>
      <c r="M110" s="107"/>
      <c r="N110" s="107">
        <f t="shared" ref="N110" si="28">C110*100/60</f>
        <v>0.16666666666666666</v>
      </c>
      <c r="O110" s="107"/>
      <c r="P110" s="107">
        <f t="shared" ref="P110" si="29">E110*100/60</f>
        <v>2.3333333333333335</v>
      </c>
      <c r="Q110" s="107"/>
      <c r="R110" s="107">
        <f t="shared" ref="R110" si="30">G110*100/60</f>
        <v>14.833333333333334</v>
      </c>
      <c r="S110" s="107"/>
      <c r="T110" s="107">
        <f t="shared" ref="T110" si="31">I110*100/60</f>
        <v>5</v>
      </c>
      <c r="U110" s="81"/>
      <c r="V110" s="5"/>
      <c r="W110" s="111">
        <f>A110*80/60</f>
        <v>0.8</v>
      </c>
      <c r="X110" s="112"/>
      <c r="Y110" s="111">
        <f t="shared" ref="Y110" si="32">C110*80/60</f>
        <v>0.13333333333333333</v>
      </c>
      <c r="Z110" s="112"/>
      <c r="AA110" s="111">
        <f t="shared" ref="AA110" si="33">E110*80/60</f>
        <v>1.8666666666666667</v>
      </c>
      <c r="AB110" s="112"/>
      <c r="AC110" s="111">
        <f t="shared" ref="AC110" si="34">G110*80/60</f>
        <v>11.866666666666667</v>
      </c>
      <c r="AD110" s="112"/>
      <c r="AE110" s="111">
        <f t="shared" ref="AE110" si="35">I110*80/60</f>
        <v>4</v>
      </c>
      <c r="AF110" s="113"/>
      <c r="AG110" s="13"/>
    </row>
    <row r="111" spans="1:33" x14ac:dyDescent="0.25">
      <c r="A111" s="68" t="s">
        <v>252</v>
      </c>
      <c r="B111" s="68"/>
      <c r="C111" s="68"/>
      <c r="D111" s="68"/>
      <c r="E111" s="68"/>
      <c r="F111" s="68"/>
      <c r="G111" s="68"/>
      <c r="H111" s="68"/>
      <c r="I111" s="84"/>
      <c r="J111" s="84"/>
      <c r="K111" s="84"/>
      <c r="L111" s="68" t="s">
        <v>252</v>
      </c>
      <c r="M111" s="68"/>
      <c r="N111" s="68"/>
      <c r="O111" s="68"/>
      <c r="P111" s="68"/>
      <c r="Q111" s="68"/>
      <c r="R111" s="68"/>
      <c r="S111" s="68"/>
      <c r="T111" s="84"/>
      <c r="U111" s="84"/>
      <c r="V111" s="84"/>
      <c r="W111" s="215" t="s">
        <v>252</v>
      </c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</row>
    <row r="112" spans="1:33" ht="15" customHeight="1" x14ac:dyDescent="0.25">
      <c r="A112" s="105" t="s">
        <v>26</v>
      </c>
      <c r="B112" s="105"/>
      <c r="C112" s="105"/>
      <c r="D112" s="105"/>
      <c r="E112" s="105"/>
      <c r="F112" s="105"/>
      <c r="G112" s="106" t="s">
        <v>30</v>
      </c>
      <c r="H112" s="106"/>
      <c r="I112" s="75" t="s">
        <v>9</v>
      </c>
      <c r="J112" s="76"/>
      <c r="K112" s="77"/>
      <c r="L112" s="105" t="s">
        <v>26</v>
      </c>
      <c r="M112" s="105"/>
      <c r="N112" s="105"/>
      <c r="O112" s="105"/>
      <c r="P112" s="105"/>
      <c r="Q112" s="105"/>
      <c r="R112" s="106" t="s">
        <v>30</v>
      </c>
      <c r="S112" s="106"/>
      <c r="T112" s="75" t="s">
        <v>9</v>
      </c>
      <c r="U112" s="76"/>
      <c r="V112" s="77"/>
      <c r="W112" s="373" t="s">
        <v>26</v>
      </c>
      <c r="X112" s="215"/>
      <c r="Y112" s="215"/>
      <c r="Z112" s="215"/>
      <c r="AA112" s="215"/>
      <c r="AB112" s="374"/>
      <c r="AC112" s="375" t="s">
        <v>30</v>
      </c>
      <c r="AD112" s="376"/>
      <c r="AE112" s="217" t="s">
        <v>9</v>
      </c>
      <c r="AF112" s="218"/>
      <c r="AG112" s="219"/>
    </row>
    <row r="113" spans="1:33" x14ac:dyDescent="0.25">
      <c r="A113" s="105" t="s">
        <v>27</v>
      </c>
      <c r="B113" s="105"/>
      <c r="C113" s="105" t="s">
        <v>28</v>
      </c>
      <c r="D113" s="105"/>
      <c r="E113" s="105" t="s">
        <v>29</v>
      </c>
      <c r="F113" s="105"/>
      <c r="G113" s="106"/>
      <c r="H113" s="106"/>
      <c r="I113" s="78"/>
      <c r="J113" s="79"/>
      <c r="K113" s="80"/>
      <c r="L113" s="105" t="s">
        <v>27</v>
      </c>
      <c r="M113" s="105"/>
      <c r="N113" s="105" t="s">
        <v>28</v>
      </c>
      <c r="O113" s="105"/>
      <c r="P113" s="105" t="s">
        <v>29</v>
      </c>
      <c r="Q113" s="105"/>
      <c r="R113" s="106"/>
      <c r="S113" s="106"/>
      <c r="T113" s="78"/>
      <c r="U113" s="79"/>
      <c r="V113" s="80"/>
      <c r="W113" s="373" t="s">
        <v>27</v>
      </c>
      <c r="X113" s="374"/>
      <c r="Y113" s="373" t="s">
        <v>28</v>
      </c>
      <c r="Z113" s="374"/>
      <c r="AA113" s="373" t="s">
        <v>29</v>
      </c>
      <c r="AB113" s="374"/>
      <c r="AC113" s="377"/>
      <c r="AD113" s="378"/>
      <c r="AE113" s="220"/>
      <c r="AF113" s="221"/>
      <c r="AG113" s="222"/>
    </row>
    <row r="114" spans="1:33" x14ac:dyDescent="0.25">
      <c r="A114" s="107">
        <v>0.5</v>
      </c>
      <c r="B114" s="107"/>
      <c r="C114" s="107">
        <v>0.1</v>
      </c>
      <c r="D114" s="107"/>
      <c r="E114" s="107">
        <v>1.4</v>
      </c>
      <c r="F114" s="107"/>
      <c r="G114" s="107">
        <v>8</v>
      </c>
      <c r="H114" s="107"/>
      <c r="I114" s="107">
        <v>3</v>
      </c>
      <c r="J114" s="81"/>
      <c r="K114" s="5"/>
      <c r="L114" s="107">
        <f>A114*100/60</f>
        <v>0.83333333333333337</v>
      </c>
      <c r="M114" s="107"/>
      <c r="N114" s="107">
        <f t="shared" ref="N114" si="36">C114*100/60</f>
        <v>0.16666666666666666</v>
      </c>
      <c r="O114" s="107"/>
      <c r="P114" s="107">
        <f t="shared" ref="P114" si="37">E114*100/60</f>
        <v>2.3333333333333335</v>
      </c>
      <c r="Q114" s="107"/>
      <c r="R114" s="107">
        <f t="shared" ref="R114" si="38">G114*100/60</f>
        <v>13.333333333333334</v>
      </c>
      <c r="S114" s="107"/>
      <c r="T114" s="107">
        <f t="shared" ref="T114" si="39">I114*100/60</f>
        <v>5</v>
      </c>
      <c r="U114" s="81"/>
      <c r="V114" s="5"/>
      <c r="W114" s="111">
        <f>A114*80/60</f>
        <v>0.66666666666666663</v>
      </c>
      <c r="X114" s="112"/>
      <c r="Y114" s="111">
        <f t="shared" ref="Y114" si="40">C114*80/60</f>
        <v>0.13333333333333333</v>
      </c>
      <c r="Z114" s="112"/>
      <c r="AA114" s="111">
        <f t="shared" ref="AA114" si="41">E114*80/60</f>
        <v>1.8666666666666667</v>
      </c>
      <c r="AB114" s="112"/>
      <c r="AC114" s="111">
        <f t="shared" ref="AC114" si="42">G114*80/60</f>
        <v>10.666666666666666</v>
      </c>
      <c r="AD114" s="112"/>
      <c r="AE114" s="111">
        <f t="shared" ref="AE114" si="43">I114*80/60</f>
        <v>4</v>
      </c>
      <c r="AF114" s="113"/>
      <c r="AG114" s="13"/>
    </row>
    <row r="115" spans="1:33" x14ac:dyDescent="0.25">
      <c r="A115" s="123" t="s">
        <v>32</v>
      </c>
      <c r="B115" s="123"/>
      <c r="C115" s="123"/>
      <c r="D115" s="123"/>
      <c r="E115" s="123"/>
      <c r="F115" s="123"/>
      <c r="G115" s="123"/>
      <c r="H115" s="123"/>
      <c r="I115" s="124"/>
      <c r="J115" s="124"/>
      <c r="K115" s="124"/>
      <c r="L115" s="84" t="s">
        <v>32</v>
      </c>
      <c r="M115" s="84"/>
      <c r="N115" s="84"/>
      <c r="O115" s="84"/>
      <c r="P115" s="84"/>
      <c r="Q115" s="84"/>
      <c r="R115" s="84"/>
      <c r="S115" s="84"/>
      <c r="T115" s="108"/>
      <c r="U115" s="108"/>
      <c r="V115" s="108"/>
      <c r="W115" s="123" t="s">
        <v>32</v>
      </c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</row>
    <row r="116" spans="1:33" ht="54" customHeight="1" x14ac:dyDescent="0.25">
      <c r="A116" s="387" t="s">
        <v>260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72" t="s">
        <v>260</v>
      </c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2" t="s">
        <v>260</v>
      </c>
      <c r="X116" s="379"/>
      <c r="Y116" s="379"/>
      <c r="Z116" s="379"/>
      <c r="AA116" s="379"/>
      <c r="AB116" s="379"/>
      <c r="AC116" s="379"/>
      <c r="AD116" s="379"/>
      <c r="AE116" s="379"/>
      <c r="AF116" s="379"/>
      <c r="AG116" s="379"/>
    </row>
    <row r="117" spans="1:33" x14ac:dyDescent="0.25">
      <c r="A117" s="125" t="s">
        <v>10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67" t="s">
        <v>10</v>
      </c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 t="s">
        <v>10</v>
      </c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:33" ht="44.25" customHeight="1" x14ac:dyDescent="0.25">
      <c r="A118" s="121" t="s">
        <v>261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63" t="s">
        <v>261</v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 t="s">
        <v>261</v>
      </c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1:33" x14ac:dyDescent="0.25">
      <c r="A119" s="125" t="s">
        <v>11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67" t="s">
        <v>11</v>
      </c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 t="s">
        <v>11</v>
      </c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:33" ht="62.25" customHeight="1" x14ac:dyDescent="0.25">
      <c r="A120" s="121" t="s">
        <v>262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63" t="s">
        <v>262</v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 t="s">
        <v>262</v>
      </c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</row>
    <row r="121" spans="1:33" x14ac:dyDescent="0.25">
      <c r="A121" s="224"/>
      <c r="B121" s="224"/>
      <c r="C121" s="224"/>
      <c r="D121" s="224"/>
      <c r="E121" s="23"/>
      <c r="F121" s="23"/>
      <c r="G121" s="23"/>
      <c r="H121" s="23"/>
      <c r="I121" s="23"/>
      <c r="J121" s="23"/>
      <c r="K121" s="23"/>
      <c r="L121" s="64"/>
      <c r="M121" s="64"/>
      <c r="N121" s="64"/>
      <c r="O121" s="64"/>
      <c r="P121" s="7"/>
      <c r="Q121" s="7"/>
      <c r="R121" s="7"/>
      <c r="S121" s="7"/>
      <c r="T121" s="7"/>
      <c r="U121" s="7"/>
      <c r="V121" s="7"/>
      <c r="W121" s="64"/>
      <c r="X121" s="64"/>
      <c r="Y121" s="64"/>
      <c r="Z121" s="64"/>
      <c r="AA121" s="7"/>
      <c r="AB121" s="7"/>
      <c r="AC121" s="7"/>
      <c r="AD121" s="7"/>
      <c r="AE121" s="7"/>
      <c r="AF121" s="7"/>
      <c r="AG121" s="7"/>
    </row>
    <row r="122" spans="1:33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5">
      <c r="A123" s="95"/>
      <c r="B123" s="95"/>
      <c r="C123" s="95"/>
      <c r="D123" s="26"/>
      <c r="E123" s="95"/>
      <c r="F123" s="95"/>
      <c r="G123" s="95"/>
      <c r="H123" s="26"/>
      <c r="I123" s="95"/>
      <c r="J123" s="95"/>
      <c r="K123" s="95"/>
      <c r="L123" s="65"/>
      <c r="M123" s="65"/>
      <c r="N123" s="65"/>
      <c r="O123" s="8"/>
      <c r="P123" s="65"/>
      <c r="Q123" s="65"/>
      <c r="R123" s="65"/>
      <c r="S123" s="8"/>
      <c r="T123" s="65"/>
      <c r="U123" s="65"/>
      <c r="V123" s="65"/>
      <c r="W123" s="65"/>
      <c r="X123" s="65"/>
      <c r="Y123" s="65"/>
      <c r="Z123" s="8"/>
      <c r="AA123" s="65"/>
      <c r="AB123" s="65"/>
      <c r="AC123" s="65"/>
      <c r="AD123" s="8"/>
      <c r="AE123" s="65"/>
      <c r="AF123" s="65"/>
      <c r="AG123" s="65"/>
    </row>
    <row r="124" spans="1:33" x14ac:dyDescent="0.25">
      <c r="A124" s="200"/>
      <c r="B124" s="200"/>
      <c r="C124" s="200"/>
      <c r="D124" s="200"/>
      <c r="E124" s="9"/>
      <c r="F124" s="9"/>
      <c r="G124" s="9"/>
      <c r="H124" s="9"/>
      <c r="I124" s="9"/>
      <c r="J124" s="9"/>
      <c r="K124" s="9"/>
      <c r="L124" s="66"/>
      <c r="M124" s="66"/>
      <c r="N124" s="66"/>
      <c r="O124" s="66"/>
      <c r="W124" s="66"/>
      <c r="X124" s="66"/>
      <c r="Y124" s="66"/>
      <c r="Z124" s="66"/>
    </row>
    <row r="125" spans="1:33" x14ac:dyDescent="0.25">
      <c r="A125" s="125" t="s">
        <v>391</v>
      </c>
      <c r="B125" s="125"/>
      <c r="C125" s="125"/>
      <c r="D125" s="125"/>
      <c r="E125" s="125"/>
      <c r="F125" s="125"/>
      <c r="G125" s="14"/>
      <c r="H125" s="14"/>
      <c r="I125" s="15"/>
      <c r="J125" s="125" t="s">
        <v>38</v>
      </c>
      <c r="K125" s="125"/>
      <c r="L125" s="67" t="s">
        <v>391</v>
      </c>
      <c r="M125" s="67"/>
      <c r="N125" s="67"/>
      <c r="O125" s="67"/>
      <c r="P125" s="67"/>
      <c r="Q125" s="67"/>
      <c r="R125" s="4"/>
      <c r="S125" s="4"/>
      <c r="T125" s="2"/>
      <c r="U125" s="67" t="s">
        <v>38</v>
      </c>
      <c r="V125" s="67"/>
      <c r="W125" s="67" t="s">
        <v>391</v>
      </c>
      <c r="X125" s="67"/>
      <c r="Y125" s="67"/>
      <c r="Z125" s="67"/>
      <c r="AA125" s="67"/>
      <c r="AB125" s="67"/>
      <c r="AC125" s="4"/>
      <c r="AD125" s="4"/>
      <c r="AE125" s="2"/>
      <c r="AF125" s="67" t="s">
        <v>38</v>
      </c>
      <c r="AG125" s="67"/>
    </row>
    <row r="126" spans="1:33" ht="12.75" customHeight="1" x14ac:dyDescent="0.25">
      <c r="A126" s="6"/>
      <c r="B126" s="9"/>
      <c r="C126" s="9"/>
      <c r="D126" s="9"/>
      <c r="E126" s="9"/>
      <c r="F126" s="9"/>
      <c r="G126" s="11"/>
      <c r="H126" s="103"/>
      <c r="I126" s="103"/>
      <c r="J126" s="103" t="s">
        <v>0</v>
      </c>
      <c r="K126" s="103"/>
      <c r="L126" s="9"/>
      <c r="R126" s="1"/>
      <c r="S126" s="103"/>
      <c r="T126" s="103"/>
      <c r="U126" s="103" t="s">
        <v>0</v>
      </c>
      <c r="V126" s="103"/>
      <c r="W126" s="9"/>
      <c r="AC126" s="1"/>
      <c r="AD126" s="103"/>
      <c r="AE126" s="103"/>
      <c r="AF126" s="103" t="s">
        <v>0</v>
      </c>
      <c r="AG126" s="103"/>
    </row>
    <row r="127" spans="1:33" ht="12.75" customHeight="1" x14ac:dyDescent="0.25">
      <c r="A127" s="9"/>
      <c r="B127" s="9"/>
      <c r="C127" s="9"/>
      <c r="D127" s="9"/>
      <c r="E127" s="9"/>
      <c r="F127" s="9"/>
      <c r="G127" s="9"/>
      <c r="H127" s="103"/>
      <c r="I127" s="103"/>
      <c r="J127" s="103" t="s">
        <v>632</v>
      </c>
      <c r="K127" s="103"/>
      <c r="S127" s="103"/>
      <c r="T127" s="103"/>
      <c r="U127" s="103" t="s">
        <v>632</v>
      </c>
      <c r="V127" s="103"/>
      <c r="AD127" s="103"/>
      <c r="AE127" s="103"/>
      <c r="AF127" s="103" t="s">
        <v>632</v>
      </c>
      <c r="AG127" s="103"/>
    </row>
    <row r="128" spans="1:33" ht="21.75" customHeight="1" x14ac:dyDescent="0.25">
      <c r="A128" s="9"/>
      <c r="B128" s="9"/>
      <c r="C128" s="9"/>
      <c r="D128" s="9"/>
      <c r="E128" s="9"/>
      <c r="F128" s="9"/>
      <c r="G128" s="12"/>
      <c r="H128" s="104" t="s">
        <v>633</v>
      </c>
      <c r="I128" s="104"/>
      <c r="J128" s="104"/>
      <c r="K128" s="104"/>
      <c r="R128" s="3"/>
      <c r="S128" s="104" t="s">
        <v>633</v>
      </c>
      <c r="T128" s="104"/>
      <c r="U128" s="104"/>
      <c r="V128" s="104"/>
      <c r="AC128" s="3"/>
      <c r="AD128" s="104" t="s">
        <v>633</v>
      </c>
      <c r="AE128" s="104"/>
      <c r="AF128" s="104"/>
      <c r="AG128" s="104"/>
    </row>
    <row r="129" spans="1:33" ht="19.5" customHeight="1" x14ac:dyDescent="0.25">
      <c r="A129" s="9"/>
      <c r="B129" s="9"/>
      <c r="C129" s="9"/>
      <c r="D129" s="9"/>
      <c r="E129" s="9"/>
      <c r="F129" s="9"/>
      <c r="G129" s="12"/>
      <c r="H129" s="94" t="s">
        <v>1</v>
      </c>
      <c r="I129" s="94"/>
      <c r="J129" s="94"/>
      <c r="K129" s="94"/>
      <c r="R129" s="3"/>
      <c r="S129" s="94" t="s">
        <v>1</v>
      </c>
      <c r="T129" s="94"/>
      <c r="U129" s="94"/>
      <c r="V129" s="94"/>
      <c r="AC129" s="3"/>
      <c r="AD129" s="94" t="s">
        <v>1</v>
      </c>
      <c r="AE129" s="94"/>
      <c r="AF129" s="94"/>
      <c r="AG129" s="94"/>
    </row>
    <row r="130" spans="1:33" ht="21" customHeight="1" x14ac:dyDescent="0.25">
      <c r="A130" s="9"/>
      <c r="B130" s="9"/>
      <c r="C130" s="9"/>
      <c r="D130" s="9"/>
      <c r="E130" s="9"/>
      <c r="F130" s="9"/>
      <c r="G130" s="12"/>
      <c r="H130" s="94" t="s">
        <v>2</v>
      </c>
      <c r="I130" s="94"/>
      <c r="J130" s="94"/>
      <c r="K130" s="94"/>
      <c r="R130" s="3"/>
      <c r="S130" s="94" t="s">
        <v>2</v>
      </c>
      <c r="T130" s="94"/>
      <c r="U130" s="94"/>
      <c r="V130" s="94"/>
      <c r="AC130" s="3"/>
      <c r="AD130" s="94" t="s">
        <v>2</v>
      </c>
      <c r="AE130" s="94"/>
      <c r="AF130" s="94"/>
      <c r="AG130" s="94"/>
    </row>
    <row r="131" spans="1:33" ht="19.5" customHeight="1" x14ac:dyDescent="0.25">
      <c r="A131" s="9"/>
      <c r="B131" s="9"/>
      <c r="C131" s="9"/>
      <c r="D131" s="9"/>
      <c r="E131" s="9"/>
      <c r="F131" s="9"/>
      <c r="G131" s="9"/>
      <c r="H131" s="94" t="s">
        <v>3</v>
      </c>
      <c r="I131" s="94"/>
      <c r="J131" s="94"/>
      <c r="K131" s="94"/>
      <c r="S131" s="94" t="s">
        <v>3</v>
      </c>
      <c r="T131" s="94"/>
      <c r="U131" s="94"/>
      <c r="V131" s="94"/>
      <c r="AD131" s="94" t="s">
        <v>3</v>
      </c>
      <c r="AE131" s="94"/>
      <c r="AF131" s="94"/>
      <c r="AG131" s="94"/>
    </row>
    <row r="132" spans="1:33" ht="12" customHeight="1" x14ac:dyDescent="0.25">
      <c r="A132" s="9"/>
      <c r="B132" s="9"/>
      <c r="C132" s="9"/>
      <c r="D132" s="9"/>
      <c r="E132" s="9"/>
      <c r="F132" s="9"/>
      <c r="G132" s="9"/>
      <c r="H132" s="95" t="s">
        <v>36</v>
      </c>
      <c r="I132" s="95"/>
      <c r="J132" s="95"/>
      <c r="K132" s="95"/>
      <c r="S132" s="95" t="s">
        <v>36</v>
      </c>
      <c r="T132" s="95"/>
      <c r="U132" s="95"/>
      <c r="V132" s="95"/>
      <c r="AD132" s="95" t="s">
        <v>36</v>
      </c>
      <c r="AE132" s="95"/>
      <c r="AF132" s="95"/>
      <c r="AG132" s="95"/>
    </row>
    <row r="133" spans="1:33" x14ac:dyDescent="0.25">
      <c r="C133" s="98" t="s">
        <v>353</v>
      </c>
      <c r="D133" s="98"/>
      <c r="E133" s="98"/>
      <c r="F133" s="98"/>
      <c r="G133" s="98"/>
      <c r="H133" s="98"/>
      <c r="I133" s="98"/>
      <c r="N133" s="98" t="s">
        <v>496</v>
      </c>
      <c r="O133" s="98"/>
      <c r="P133" s="98"/>
      <c r="Q133" s="98"/>
      <c r="R133" s="98"/>
      <c r="S133" s="98"/>
      <c r="T133" s="98"/>
      <c r="Y133" s="98" t="s">
        <v>591</v>
      </c>
      <c r="Z133" s="98"/>
      <c r="AA133" s="98"/>
      <c r="AB133" s="98"/>
      <c r="AC133" s="98"/>
      <c r="AD133" s="98"/>
      <c r="AE133" s="98"/>
    </row>
    <row r="134" spans="1:33" ht="5.25" customHeight="1" x14ac:dyDescent="0.25"/>
    <row r="135" spans="1:33" x14ac:dyDescent="0.25">
      <c r="A135" s="66" t="s">
        <v>16</v>
      </c>
      <c r="B135" s="66"/>
      <c r="C135" s="66"/>
      <c r="D135" s="66"/>
      <c r="E135" s="98" t="s">
        <v>263</v>
      </c>
      <c r="F135" s="98"/>
      <c r="G135" s="98"/>
      <c r="H135" s="98"/>
      <c r="I135" s="98"/>
      <c r="J135" s="98"/>
      <c r="K135" s="98"/>
      <c r="L135" s="66" t="s">
        <v>16</v>
      </c>
      <c r="M135" s="66"/>
      <c r="N135" s="66"/>
      <c r="O135" s="66"/>
      <c r="P135" s="98" t="s">
        <v>263</v>
      </c>
      <c r="Q135" s="98"/>
      <c r="R135" s="98"/>
      <c r="S135" s="98"/>
      <c r="T135" s="98"/>
      <c r="U135" s="98"/>
      <c r="V135" s="98"/>
      <c r="W135" s="66" t="s">
        <v>16</v>
      </c>
      <c r="X135" s="66"/>
      <c r="Y135" s="66"/>
      <c r="Z135" s="66"/>
      <c r="AA135" s="98" t="s">
        <v>263</v>
      </c>
      <c r="AB135" s="98"/>
      <c r="AC135" s="98"/>
      <c r="AD135" s="98"/>
      <c r="AE135" s="98"/>
      <c r="AF135" s="98"/>
      <c r="AG135" s="98"/>
    </row>
    <row r="136" spans="1:33" ht="28.5" customHeight="1" x14ac:dyDescent="0.25">
      <c r="A136" s="99" t="s">
        <v>17</v>
      </c>
      <c r="B136" s="99"/>
      <c r="C136" s="99"/>
      <c r="D136" s="99"/>
      <c r="E136" s="100" t="s">
        <v>501</v>
      </c>
      <c r="F136" s="100"/>
      <c r="G136" s="100"/>
      <c r="H136" s="100"/>
      <c r="I136" s="100"/>
      <c r="J136" s="100"/>
      <c r="K136" s="100"/>
      <c r="L136" s="99" t="s">
        <v>17</v>
      </c>
      <c r="M136" s="99"/>
      <c r="N136" s="99"/>
      <c r="O136" s="99"/>
      <c r="P136" s="100" t="s">
        <v>501</v>
      </c>
      <c r="Q136" s="100"/>
      <c r="R136" s="100"/>
      <c r="S136" s="100"/>
      <c r="T136" s="100"/>
      <c r="U136" s="100"/>
      <c r="V136" s="100"/>
      <c r="W136" s="99" t="s">
        <v>17</v>
      </c>
      <c r="X136" s="99"/>
      <c r="Y136" s="99"/>
      <c r="Z136" s="99"/>
      <c r="AA136" s="100" t="s">
        <v>501</v>
      </c>
      <c r="AB136" s="100"/>
      <c r="AC136" s="100"/>
      <c r="AD136" s="100"/>
      <c r="AE136" s="100"/>
      <c r="AF136" s="100"/>
      <c r="AG136" s="100"/>
    </row>
    <row r="137" spans="1:33" x14ac:dyDescent="0.25">
      <c r="A137" s="66" t="s">
        <v>18</v>
      </c>
      <c r="B137" s="66"/>
      <c r="C137" s="66"/>
      <c r="D137" s="66"/>
      <c r="E137" s="67">
        <v>3</v>
      </c>
      <c r="F137" s="67"/>
      <c r="G137" s="67"/>
      <c r="H137" s="67"/>
      <c r="I137" s="67"/>
      <c r="J137" s="67"/>
      <c r="K137" s="67"/>
      <c r="L137" s="66" t="s">
        <v>18</v>
      </c>
      <c r="M137" s="66"/>
      <c r="N137" s="66"/>
      <c r="O137" s="66"/>
      <c r="P137" s="67">
        <v>3</v>
      </c>
      <c r="Q137" s="67"/>
      <c r="R137" s="67"/>
      <c r="S137" s="67"/>
      <c r="T137" s="67"/>
      <c r="U137" s="67"/>
      <c r="V137" s="67"/>
      <c r="W137" s="66" t="s">
        <v>18</v>
      </c>
      <c r="X137" s="66"/>
      <c r="Y137" s="66"/>
      <c r="Z137" s="66"/>
      <c r="AA137" s="67">
        <v>3</v>
      </c>
      <c r="AB137" s="67"/>
      <c r="AC137" s="67"/>
      <c r="AD137" s="67"/>
      <c r="AE137" s="67"/>
      <c r="AF137" s="67"/>
      <c r="AG137" s="67"/>
    </row>
    <row r="138" spans="1:33" x14ac:dyDescent="0.25">
      <c r="A138" s="66" t="s">
        <v>24</v>
      </c>
      <c r="B138" s="66"/>
      <c r="C138" s="66"/>
      <c r="D138" s="66"/>
      <c r="E138" s="67">
        <v>60</v>
      </c>
      <c r="F138" s="67"/>
      <c r="G138" s="67"/>
      <c r="H138" s="67"/>
      <c r="I138" s="67"/>
      <c r="J138" s="67"/>
      <c r="K138" s="67"/>
      <c r="L138" s="66" t="s">
        <v>24</v>
      </c>
      <c r="M138" s="66"/>
      <c r="N138" s="66"/>
      <c r="O138" s="66"/>
      <c r="P138" s="67">
        <v>100</v>
      </c>
      <c r="Q138" s="67"/>
      <c r="R138" s="67"/>
      <c r="S138" s="67"/>
      <c r="T138" s="67"/>
      <c r="U138" s="67"/>
      <c r="V138" s="67"/>
      <c r="W138" s="66" t="s">
        <v>24</v>
      </c>
      <c r="X138" s="66"/>
      <c r="Y138" s="66"/>
      <c r="Z138" s="66"/>
      <c r="AA138" s="67">
        <v>80</v>
      </c>
      <c r="AB138" s="67"/>
      <c r="AC138" s="67"/>
      <c r="AD138" s="67"/>
      <c r="AE138" s="67"/>
      <c r="AF138" s="67"/>
      <c r="AG138" s="67"/>
    </row>
    <row r="139" spans="1:33" x14ac:dyDescent="0.25">
      <c r="A139" s="110" t="s">
        <v>19</v>
      </c>
      <c r="B139" s="110"/>
      <c r="C139" s="110"/>
      <c r="D139" s="110"/>
      <c r="E139" s="110"/>
      <c r="F139" s="105" t="s">
        <v>20</v>
      </c>
      <c r="G139" s="105"/>
      <c r="H139" s="105"/>
      <c r="I139" s="105"/>
      <c r="J139" s="105"/>
      <c r="K139" s="105"/>
      <c r="L139" s="110" t="s">
        <v>19</v>
      </c>
      <c r="M139" s="110"/>
      <c r="N139" s="110"/>
      <c r="O139" s="110"/>
      <c r="P139" s="110"/>
      <c r="Q139" s="105" t="s">
        <v>20</v>
      </c>
      <c r="R139" s="105"/>
      <c r="S139" s="105"/>
      <c r="T139" s="105"/>
      <c r="U139" s="105"/>
      <c r="V139" s="105"/>
      <c r="W139" s="110" t="s">
        <v>19</v>
      </c>
      <c r="X139" s="110"/>
      <c r="Y139" s="110"/>
      <c r="Z139" s="110"/>
      <c r="AA139" s="110"/>
      <c r="AB139" s="105" t="s">
        <v>20</v>
      </c>
      <c r="AC139" s="105"/>
      <c r="AD139" s="105"/>
      <c r="AE139" s="105"/>
      <c r="AF139" s="105"/>
      <c r="AG139" s="105"/>
    </row>
    <row r="140" spans="1:33" x14ac:dyDescent="0.25">
      <c r="A140" s="110"/>
      <c r="B140" s="110"/>
      <c r="C140" s="110"/>
      <c r="D140" s="110"/>
      <c r="E140" s="110"/>
      <c r="F140" s="105" t="s">
        <v>21</v>
      </c>
      <c r="G140" s="105"/>
      <c r="H140" s="105"/>
      <c r="I140" s="105" t="s">
        <v>22</v>
      </c>
      <c r="J140" s="105"/>
      <c r="K140" s="105"/>
      <c r="L140" s="110"/>
      <c r="M140" s="110"/>
      <c r="N140" s="110"/>
      <c r="O140" s="110"/>
      <c r="P140" s="110"/>
      <c r="Q140" s="105" t="s">
        <v>21</v>
      </c>
      <c r="R140" s="105"/>
      <c r="S140" s="105"/>
      <c r="T140" s="105" t="s">
        <v>22</v>
      </c>
      <c r="U140" s="105"/>
      <c r="V140" s="105"/>
      <c r="W140" s="110"/>
      <c r="X140" s="110"/>
      <c r="Y140" s="110"/>
      <c r="Z140" s="110"/>
      <c r="AA140" s="110"/>
      <c r="AB140" s="105" t="s">
        <v>21</v>
      </c>
      <c r="AC140" s="105"/>
      <c r="AD140" s="105"/>
      <c r="AE140" s="105" t="s">
        <v>22</v>
      </c>
      <c r="AF140" s="105"/>
      <c r="AG140" s="105"/>
    </row>
    <row r="141" spans="1:33" x14ac:dyDescent="0.25">
      <c r="A141" s="109" t="s">
        <v>82</v>
      </c>
      <c r="B141" s="109"/>
      <c r="C141" s="109"/>
      <c r="D141" s="109"/>
      <c r="E141" s="109"/>
      <c r="F141" s="81">
        <v>63.6</v>
      </c>
      <c r="G141" s="83"/>
      <c r="H141" s="82"/>
      <c r="I141" s="81">
        <v>50.4</v>
      </c>
      <c r="J141" s="83"/>
      <c r="K141" s="82"/>
      <c r="L141" s="109" t="s">
        <v>82</v>
      </c>
      <c r="M141" s="109"/>
      <c r="N141" s="109"/>
      <c r="O141" s="109"/>
      <c r="P141" s="109"/>
      <c r="Q141" s="81">
        <f>F141*100/60</f>
        <v>106</v>
      </c>
      <c r="R141" s="83"/>
      <c r="S141" s="82"/>
      <c r="T141" s="81">
        <f>I141*100/60</f>
        <v>84</v>
      </c>
      <c r="U141" s="83"/>
      <c r="V141" s="82"/>
      <c r="W141" s="109" t="s">
        <v>82</v>
      </c>
      <c r="X141" s="109"/>
      <c r="Y141" s="109"/>
      <c r="Z141" s="109"/>
      <c r="AA141" s="109"/>
      <c r="AB141" s="81">
        <f>F141*80/60</f>
        <v>84.8</v>
      </c>
      <c r="AC141" s="83"/>
      <c r="AD141" s="82"/>
      <c r="AE141" s="81">
        <f>I141*80/60</f>
        <v>67.2</v>
      </c>
      <c r="AF141" s="83"/>
      <c r="AG141" s="82"/>
    </row>
    <row r="142" spans="1:33" x14ac:dyDescent="0.25">
      <c r="A142" s="322" t="s">
        <v>68</v>
      </c>
      <c r="B142" s="322"/>
      <c r="C142" s="322"/>
      <c r="D142" s="322"/>
      <c r="E142" s="322"/>
      <c r="F142" s="81">
        <v>7.5</v>
      </c>
      <c r="G142" s="83"/>
      <c r="H142" s="82"/>
      <c r="I142" s="81">
        <v>6</v>
      </c>
      <c r="J142" s="83"/>
      <c r="K142" s="82"/>
      <c r="L142" s="322" t="s">
        <v>68</v>
      </c>
      <c r="M142" s="322"/>
      <c r="N142" s="322"/>
      <c r="O142" s="322"/>
      <c r="P142" s="322"/>
      <c r="Q142" s="81">
        <f t="shared" ref="Q142:Q146" si="44">F142*100/60</f>
        <v>12.5</v>
      </c>
      <c r="R142" s="83"/>
      <c r="S142" s="82"/>
      <c r="T142" s="81">
        <f t="shared" ref="T142:T147" si="45">I142*100/60</f>
        <v>10</v>
      </c>
      <c r="U142" s="83"/>
      <c r="V142" s="82"/>
      <c r="W142" s="322" t="s">
        <v>68</v>
      </c>
      <c r="X142" s="322"/>
      <c r="Y142" s="322"/>
      <c r="Z142" s="322"/>
      <c r="AA142" s="322"/>
      <c r="AB142" s="81">
        <f t="shared" ref="AB142:AB146" si="46">F142*80/60</f>
        <v>10</v>
      </c>
      <c r="AC142" s="83"/>
      <c r="AD142" s="82"/>
      <c r="AE142" s="81">
        <f t="shared" ref="AE142:AE147" si="47">I142*80/60</f>
        <v>8</v>
      </c>
      <c r="AF142" s="83"/>
      <c r="AG142" s="82"/>
    </row>
    <row r="143" spans="1:33" x14ac:dyDescent="0.25">
      <c r="A143" s="109" t="s">
        <v>55</v>
      </c>
      <c r="B143" s="109"/>
      <c r="C143" s="109"/>
      <c r="D143" s="109"/>
      <c r="E143" s="109"/>
      <c r="F143" s="81">
        <v>3</v>
      </c>
      <c r="G143" s="83"/>
      <c r="H143" s="82"/>
      <c r="I143" s="81">
        <v>3</v>
      </c>
      <c r="J143" s="83"/>
      <c r="K143" s="82"/>
      <c r="L143" s="109" t="s">
        <v>55</v>
      </c>
      <c r="M143" s="109"/>
      <c r="N143" s="109"/>
      <c r="O143" s="109"/>
      <c r="P143" s="109"/>
      <c r="Q143" s="81">
        <f t="shared" si="44"/>
        <v>5</v>
      </c>
      <c r="R143" s="83"/>
      <c r="S143" s="82"/>
      <c r="T143" s="81">
        <f t="shared" si="45"/>
        <v>5</v>
      </c>
      <c r="U143" s="83"/>
      <c r="V143" s="82"/>
      <c r="W143" s="109" t="s">
        <v>55</v>
      </c>
      <c r="X143" s="109"/>
      <c r="Y143" s="109"/>
      <c r="Z143" s="109"/>
      <c r="AA143" s="109"/>
      <c r="AB143" s="81">
        <f t="shared" si="46"/>
        <v>4</v>
      </c>
      <c r="AC143" s="83"/>
      <c r="AD143" s="82"/>
      <c r="AE143" s="81">
        <f t="shared" si="47"/>
        <v>4</v>
      </c>
      <c r="AF143" s="83"/>
      <c r="AG143" s="82"/>
    </row>
    <row r="144" spans="1:33" x14ac:dyDescent="0.25">
      <c r="A144" s="109" t="s">
        <v>42</v>
      </c>
      <c r="B144" s="109"/>
      <c r="C144" s="109"/>
      <c r="D144" s="109"/>
      <c r="E144" s="109"/>
      <c r="F144" s="81">
        <v>3</v>
      </c>
      <c r="G144" s="83"/>
      <c r="H144" s="82"/>
      <c r="I144" s="81">
        <v>3</v>
      </c>
      <c r="J144" s="83"/>
      <c r="K144" s="82"/>
      <c r="L144" s="109" t="s">
        <v>42</v>
      </c>
      <c r="M144" s="109"/>
      <c r="N144" s="109"/>
      <c r="O144" s="109"/>
      <c r="P144" s="109"/>
      <c r="Q144" s="81">
        <f t="shared" si="44"/>
        <v>5</v>
      </c>
      <c r="R144" s="83"/>
      <c r="S144" s="82"/>
      <c r="T144" s="81">
        <f t="shared" si="45"/>
        <v>5</v>
      </c>
      <c r="U144" s="83"/>
      <c r="V144" s="82"/>
      <c r="W144" s="109" t="s">
        <v>42</v>
      </c>
      <c r="X144" s="109"/>
      <c r="Y144" s="109"/>
      <c r="Z144" s="109"/>
      <c r="AA144" s="109"/>
      <c r="AB144" s="81">
        <f t="shared" si="46"/>
        <v>4</v>
      </c>
      <c r="AC144" s="83"/>
      <c r="AD144" s="82"/>
      <c r="AE144" s="81">
        <f t="shared" si="47"/>
        <v>4</v>
      </c>
      <c r="AF144" s="83"/>
      <c r="AG144" s="82"/>
    </row>
    <row r="145" spans="1:33" x14ac:dyDescent="0.25">
      <c r="A145" s="109" t="s">
        <v>78</v>
      </c>
      <c r="B145" s="109"/>
      <c r="C145" s="109"/>
      <c r="D145" s="109"/>
      <c r="E145" s="109"/>
      <c r="F145" s="81">
        <v>0.08</v>
      </c>
      <c r="G145" s="83"/>
      <c r="H145" s="82"/>
      <c r="I145" s="81">
        <v>0.08</v>
      </c>
      <c r="J145" s="83"/>
      <c r="K145" s="82"/>
      <c r="L145" s="109" t="s">
        <v>78</v>
      </c>
      <c r="M145" s="109"/>
      <c r="N145" s="109"/>
      <c r="O145" s="109"/>
      <c r="P145" s="109"/>
      <c r="Q145" s="81">
        <f t="shared" si="44"/>
        <v>0.13333333333333333</v>
      </c>
      <c r="R145" s="83"/>
      <c r="S145" s="82"/>
      <c r="T145" s="81">
        <f t="shared" si="45"/>
        <v>0.13333333333333333</v>
      </c>
      <c r="U145" s="83"/>
      <c r="V145" s="82"/>
      <c r="W145" s="109" t="s">
        <v>78</v>
      </c>
      <c r="X145" s="109"/>
      <c r="Y145" s="109"/>
      <c r="Z145" s="109"/>
      <c r="AA145" s="109"/>
      <c r="AB145" s="81">
        <f t="shared" si="46"/>
        <v>0.10666666666666667</v>
      </c>
      <c r="AC145" s="83"/>
      <c r="AD145" s="82"/>
      <c r="AE145" s="81">
        <f t="shared" si="47"/>
        <v>0.10666666666666667</v>
      </c>
      <c r="AF145" s="83"/>
      <c r="AG145" s="82"/>
    </row>
    <row r="146" spans="1:33" x14ac:dyDescent="0.25">
      <c r="A146" s="109" t="s">
        <v>264</v>
      </c>
      <c r="B146" s="109"/>
      <c r="C146" s="109"/>
      <c r="D146" s="109"/>
      <c r="E146" s="109"/>
      <c r="F146" s="81">
        <v>3</v>
      </c>
      <c r="G146" s="83"/>
      <c r="H146" s="82"/>
      <c r="I146" s="81">
        <v>3</v>
      </c>
      <c r="J146" s="83"/>
      <c r="K146" s="82"/>
      <c r="L146" s="109" t="s">
        <v>264</v>
      </c>
      <c r="M146" s="109"/>
      <c r="N146" s="109"/>
      <c r="O146" s="109"/>
      <c r="P146" s="109"/>
      <c r="Q146" s="81">
        <f t="shared" si="44"/>
        <v>5</v>
      </c>
      <c r="R146" s="83"/>
      <c r="S146" s="82"/>
      <c r="T146" s="81">
        <f t="shared" si="45"/>
        <v>5</v>
      </c>
      <c r="U146" s="83"/>
      <c r="V146" s="82"/>
      <c r="W146" s="109" t="s">
        <v>264</v>
      </c>
      <c r="X146" s="109"/>
      <c r="Y146" s="109"/>
      <c r="Z146" s="109"/>
      <c r="AA146" s="109"/>
      <c r="AB146" s="81">
        <f t="shared" si="46"/>
        <v>4</v>
      </c>
      <c r="AC146" s="83"/>
      <c r="AD146" s="82"/>
      <c r="AE146" s="81">
        <f t="shared" si="47"/>
        <v>4</v>
      </c>
      <c r="AF146" s="83"/>
      <c r="AG146" s="82"/>
    </row>
    <row r="147" spans="1:33" x14ac:dyDescent="0.25">
      <c r="A147" s="85" t="s">
        <v>25</v>
      </c>
      <c r="B147" s="86"/>
      <c r="C147" s="86"/>
      <c r="D147" s="86"/>
      <c r="E147" s="87"/>
      <c r="F147" s="81"/>
      <c r="G147" s="83"/>
      <c r="H147" s="82"/>
      <c r="I147" s="88">
        <v>60</v>
      </c>
      <c r="J147" s="89"/>
      <c r="K147" s="90"/>
      <c r="L147" s="85" t="s">
        <v>25</v>
      </c>
      <c r="M147" s="86"/>
      <c r="N147" s="86"/>
      <c r="O147" s="86"/>
      <c r="P147" s="87"/>
      <c r="Q147" s="81"/>
      <c r="R147" s="83"/>
      <c r="S147" s="82"/>
      <c r="T147" s="81">
        <f t="shared" si="45"/>
        <v>100</v>
      </c>
      <c r="U147" s="83"/>
      <c r="V147" s="82"/>
      <c r="W147" s="85" t="s">
        <v>25</v>
      </c>
      <c r="X147" s="86"/>
      <c r="Y147" s="86"/>
      <c r="Z147" s="86"/>
      <c r="AA147" s="87"/>
      <c r="AB147" s="81"/>
      <c r="AC147" s="83"/>
      <c r="AD147" s="82"/>
      <c r="AE147" s="81">
        <f t="shared" si="47"/>
        <v>80</v>
      </c>
      <c r="AF147" s="83"/>
      <c r="AG147" s="82"/>
    </row>
    <row r="148" spans="1:33" x14ac:dyDescent="0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</row>
    <row r="149" spans="1:33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</row>
    <row r="150" spans="1:33" x14ac:dyDescent="0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</row>
    <row r="151" spans="1:33" ht="15" customHeight="1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</row>
    <row r="152" spans="1:33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</row>
    <row r="153" spans="1:33" x14ac:dyDescent="0.25">
      <c r="A153" s="68" t="s">
        <v>31</v>
      </c>
      <c r="B153" s="68"/>
      <c r="C153" s="68"/>
      <c r="D153" s="68"/>
      <c r="E153" s="68"/>
      <c r="F153" s="68"/>
      <c r="G153" s="68"/>
      <c r="H153" s="68"/>
      <c r="I153" s="84"/>
      <c r="J153" s="84"/>
      <c r="K153" s="84"/>
      <c r="L153" s="68" t="s">
        <v>31</v>
      </c>
      <c r="M153" s="68"/>
      <c r="N153" s="68"/>
      <c r="O153" s="68"/>
      <c r="P153" s="68"/>
      <c r="Q153" s="68"/>
      <c r="R153" s="68"/>
      <c r="S153" s="68"/>
      <c r="T153" s="84"/>
      <c r="U153" s="84"/>
      <c r="V153" s="84"/>
      <c r="W153" s="68" t="s">
        <v>31</v>
      </c>
      <c r="X153" s="68"/>
      <c r="Y153" s="68"/>
      <c r="Z153" s="68"/>
      <c r="AA153" s="68"/>
      <c r="AB153" s="68"/>
      <c r="AC153" s="68"/>
      <c r="AD153" s="68"/>
      <c r="AE153" s="84"/>
      <c r="AF153" s="84"/>
      <c r="AG153" s="84"/>
    </row>
    <row r="154" spans="1:33" ht="15" customHeight="1" x14ac:dyDescent="0.25">
      <c r="A154" s="105" t="s">
        <v>26</v>
      </c>
      <c r="B154" s="105"/>
      <c r="C154" s="105"/>
      <c r="D154" s="105"/>
      <c r="E154" s="105"/>
      <c r="F154" s="105"/>
      <c r="G154" s="106" t="s">
        <v>30</v>
      </c>
      <c r="H154" s="106"/>
      <c r="I154" s="75" t="s">
        <v>9</v>
      </c>
      <c r="J154" s="76"/>
      <c r="K154" s="77"/>
      <c r="L154" s="105" t="s">
        <v>26</v>
      </c>
      <c r="M154" s="105"/>
      <c r="N154" s="105"/>
      <c r="O154" s="105"/>
      <c r="P154" s="105"/>
      <c r="Q154" s="105"/>
      <c r="R154" s="106" t="s">
        <v>30</v>
      </c>
      <c r="S154" s="106"/>
      <c r="T154" s="75" t="s">
        <v>9</v>
      </c>
      <c r="U154" s="76"/>
      <c r="V154" s="77"/>
      <c r="W154" s="105" t="s">
        <v>26</v>
      </c>
      <c r="X154" s="105"/>
      <c r="Y154" s="105"/>
      <c r="Z154" s="105"/>
      <c r="AA154" s="105"/>
      <c r="AB154" s="105"/>
      <c r="AC154" s="106" t="s">
        <v>30</v>
      </c>
      <c r="AD154" s="106"/>
      <c r="AE154" s="75" t="s">
        <v>9</v>
      </c>
      <c r="AF154" s="76"/>
      <c r="AG154" s="77"/>
    </row>
    <row r="155" spans="1:33" x14ac:dyDescent="0.25">
      <c r="A155" s="105" t="s">
        <v>27</v>
      </c>
      <c r="B155" s="105"/>
      <c r="C155" s="105" t="s">
        <v>28</v>
      </c>
      <c r="D155" s="105"/>
      <c r="E155" s="105" t="s">
        <v>29</v>
      </c>
      <c r="F155" s="105"/>
      <c r="G155" s="106"/>
      <c r="H155" s="106"/>
      <c r="I155" s="78"/>
      <c r="J155" s="79"/>
      <c r="K155" s="80"/>
      <c r="L155" s="105" t="s">
        <v>27</v>
      </c>
      <c r="M155" s="105"/>
      <c r="N155" s="105" t="s">
        <v>28</v>
      </c>
      <c r="O155" s="105"/>
      <c r="P155" s="105" t="s">
        <v>29</v>
      </c>
      <c r="Q155" s="105"/>
      <c r="R155" s="106"/>
      <c r="S155" s="106"/>
      <c r="T155" s="78"/>
      <c r="U155" s="79"/>
      <c r="V155" s="80"/>
      <c r="W155" s="105" t="s">
        <v>27</v>
      </c>
      <c r="X155" s="105"/>
      <c r="Y155" s="105" t="s">
        <v>28</v>
      </c>
      <c r="Z155" s="105"/>
      <c r="AA155" s="105" t="s">
        <v>29</v>
      </c>
      <c r="AB155" s="105"/>
      <c r="AC155" s="106"/>
      <c r="AD155" s="106"/>
      <c r="AE155" s="78"/>
      <c r="AF155" s="79"/>
      <c r="AG155" s="80"/>
    </row>
    <row r="156" spans="1:33" x14ac:dyDescent="0.25">
      <c r="A156" s="107">
        <v>0.9</v>
      </c>
      <c r="B156" s="107"/>
      <c r="C156" s="107">
        <v>4.4000000000000004</v>
      </c>
      <c r="D156" s="107"/>
      <c r="E156" s="107">
        <v>5.7</v>
      </c>
      <c r="F156" s="107"/>
      <c r="G156" s="107">
        <v>67.2</v>
      </c>
      <c r="H156" s="107"/>
      <c r="I156" s="107">
        <v>9.1999999999999993</v>
      </c>
      <c r="J156" s="81"/>
      <c r="K156" s="5"/>
      <c r="L156" s="107">
        <f>A156*100/60</f>
        <v>1.5</v>
      </c>
      <c r="M156" s="107"/>
      <c r="N156" s="107">
        <f t="shared" ref="N156" si="48">C156*100/60</f>
        <v>7.3333333333333339</v>
      </c>
      <c r="O156" s="107"/>
      <c r="P156" s="107">
        <f t="shared" ref="P156" si="49">E156*100/60</f>
        <v>9.5</v>
      </c>
      <c r="Q156" s="107"/>
      <c r="R156" s="107">
        <f t="shared" ref="R156" si="50">G156*100/60</f>
        <v>112</v>
      </c>
      <c r="S156" s="107"/>
      <c r="T156" s="107">
        <f t="shared" ref="T156" si="51">I156*100/60</f>
        <v>15.333333333333332</v>
      </c>
      <c r="U156" s="81"/>
      <c r="V156" s="5"/>
      <c r="W156" s="107">
        <f>A156*80/60</f>
        <v>1.2</v>
      </c>
      <c r="X156" s="107"/>
      <c r="Y156" s="107">
        <f t="shared" ref="Y156" si="52">C156*80/60</f>
        <v>5.8666666666666663</v>
      </c>
      <c r="Z156" s="107"/>
      <c r="AA156" s="107">
        <f t="shared" ref="AA156" si="53">E156*80/60</f>
        <v>7.6</v>
      </c>
      <c r="AB156" s="107"/>
      <c r="AC156" s="107">
        <f t="shared" ref="AC156" si="54">G156*80/60</f>
        <v>89.6</v>
      </c>
      <c r="AD156" s="107"/>
      <c r="AE156" s="107">
        <f t="shared" ref="AE156" si="55">I156*80/60</f>
        <v>12.266666666666667</v>
      </c>
      <c r="AF156" s="81"/>
      <c r="AG156" s="5"/>
    </row>
    <row r="157" spans="1:33" x14ac:dyDescent="0.25">
      <c r="A157" s="123" t="s">
        <v>32</v>
      </c>
      <c r="B157" s="123"/>
      <c r="C157" s="123"/>
      <c r="D157" s="123"/>
      <c r="E157" s="123"/>
      <c r="F157" s="123"/>
      <c r="G157" s="123"/>
      <c r="H157" s="123"/>
      <c r="I157" s="124"/>
      <c r="J157" s="124"/>
      <c r="K157" s="124"/>
      <c r="L157" s="84" t="s">
        <v>32</v>
      </c>
      <c r="M157" s="84"/>
      <c r="N157" s="84"/>
      <c r="O157" s="84"/>
      <c r="P157" s="84"/>
      <c r="Q157" s="84"/>
      <c r="R157" s="84"/>
      <c r="S157" s="84"/>
      <c r="T157" s="108"/>
      <c r="U157" s="108"/>
      <c r="V157" s="108"/>
      <c r="W157" s="84" t="s">
        <v>32</v>
      </c>
      <c r="X157" s="84"/>
      <c r="Y157" s="84"/>
      <c r="Z157" s="84"/>
      <c r="AA157" s="84"/>
      <c r="AB157" s="84"/>
      <c r="AC157" s="84"/>
      <c r="AD157" s="84"/>
      <c r="AE157" s="108"/>
      <c r="AF157" s="108"/>
      <c r="AG157" s="108"/>
    </row>
    <row r="158" spans="1:33" ht="75" customHeight="1" x14ac:dyDescent="0.25">
      <c r="A158" s="387" t="s">
        <v>265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372" t="s">
        <v>265</v>
      </c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372" t="s">
        <v>265</v>
      </c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</row>
    <row r="159" spans="1:33" x14ac:dyDescent="0.25">
      <c r="A159" s="125" t="s">
        <v>10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67" t="s">
        <v>10</v>
      </c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 t="s">
        <v>10</v>
      </c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spans="1:33" ht="42.75" customHeight="1" x14ac:dyDescent="0.25">
      <c r="A160" s="121" t="s">
        <v>266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63" t="s">
        <v>266</v>
      </c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 t="s">
        <v>266</v>
      </c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1:33" x14ac:dyDescent="0.25">
      <c r="A161" s="125" t="s">
        <v>11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67" t="s">
        <v>11</v>
      </c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 t="s">
        <v>11</v>
      </c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spans="1:33" ht="42" customHeight="1" x14ac:dyDescent="0.25">
      <c r="A162" s="121" t="s">
        <v>267</v>
      </c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63" t="s">
        <v>267</v>
      </c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 t="s">
        <v>267</v>
      </c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</row>
    <row r="163" spans="1:33" x14ac:dyDescent="0.25">
      <c r="A163" s="224"/>
      <c r="B163" s="224"/>
      <c r="C163" s="224"/>
      <c r="D163" s="224"/>
      <c r="E163" s="23"/>
      <c r="F163" s="23"/>
      <c r="G163" s="23"/>
      <c r="H163" s="23"/>
      <c r="I163" s="23"/>
      <c r="J163" s="23"/>
      <c r="K163" s="23"/>
      <c r="L163" s="64"/>
      <c r="M163" s="64"/>
      <c r="N163" s="64"/>
      <c r="O163" s="64"/>
      <c r="P163" s="7"/>
      <c r="Q163" s="7"/>
      <c r="R163" s="7"/>
      <c r="S163" s="7"/>
      <c r="T163" s="7"/>
      <c r="U163" s="7"/>
      <c r="V163" s="7"/>
      <c r="W163" s="64"/>
      <c r="X163" s="64"/>
      <c r="Y163" s="64"/>
      <c r="Z163" s="64"/>
      <c r="AA163" s="7"/>
      <c r="AB163" s="7"/>
      <c r="AC163" s="7"/>
      <c r="AD163" s="7"/>
      <c r="AE163" s="7"/>
      <c r="AF163" s="7"/>
      <c r="AG163" s="7"/>
    </row>
    <row r="164" spans="1:33" ht="0.7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2.5" customHeight="1" x14ac:dyDescent="0.25">
      <c r="A165" s="95"/>
      <c r="B165" s="95"/>
      <c r="C165" s="95"/>
      <c r="D165" s="26"/>
      <c r="E165" s="95"/>
      <c r="F165" s="95"/>
      <c r="G165" s="95"/>
      <c r="H165" s="26"/>
      <c r="I165" s="95"/>
      <c r="J165" s="95"/>
      <c r="K165" s="95"/>
      <c r="L165" s="65"/>
      <c r="M165" s="65"/>
      <c r="N165" s="65"/>
      <c r="O165" s="8"/>
      <c r="P165" s="65"/>
      <c r="Q165" s="65"/>
      <c r="R165" s="65"/>
      <c r="S165" s="8"/>
      <c r="T165" s="65"/>
      <c r="U165" s="65"/>
      <c r="V165" s="65"/>
      <c r="W165" s="65"/>
      <c r="X165" s="65"/>
      <c r="Y165" s="65"/>
      <c r="Z165" s="8"/>
      <c r="AA165" s="65"/>
      <c r="AB165" s="65"/>
      <c r="AC165" s="65"/>
      <c r="AD165" s="8"/>
      <c r="AE165" s="65"/>
      <c r="AF165" s="65"/>
      <c r="AG165" s="65"/>
    </row>
    <row r="166" spans="1:33" ht="18.75" customHeight="1" x14ac:dyDescent="0.25">
      <c r="A166" s="200"/>
      <c r="B166" s="200"/>
      <c r="C166" s="200"/>
      <c r="D166" s="200"/>
      <c r="E166" s="9"/>
      <c r="F166" s="9"/>
      <c r="G166" s="9"/>
      <c r="H166" s="9"/>
      <c r="I166" s="9"/>
      <c r="J166" s="9"/>
      <c r="K166" s="9"/>
      <c r="L166" s="66"/>
      <c r="M166" s="66"/>
      <c r="N166" s="66"/>
      <c r="O166" s="66"/>
      <c r="W166" s="66"/>
      <c r="X166" s="66"/>
      <c r="Y166" s="66"/>
      <c r="Z166" s="66"/>
    </row>
    <row r="167" spans="1:33" x14ac:dyDescent="0.25">
      <c r="A167" s="125" t="s">
        <v>391</v>
      </c>
      <c r="B167" s="125"/>
      <c r="C167" s="125"/>
      <c r="D167" s="125"/>
      <c r="E167" s="125"/>
      <c r="F167" s="125"/>
      <c r="G167" s="14"/>
      <c r="H167" s="14"/>
      <c r="I167" s="15"/>
      <c r="J167" s="125" t="s">
        <v>38</v>
      </c>
      <c r="K167" s="125"/>
      <c r="L167" s="67" t="s">
        <v>391</v>
      </c>
      <c r="M167" s="67"/>
      <c r="N167" s="67"/>
      <c r="O167" s="67"/>
      <c r="P167" s="67"/>
      <c r="Q167" s="67"/>
      <c r="R167" s="4"/>
      <c r="S167" s="4"/>
      <c r="T167" s="2"/>
      <c r="U167" s="67" t="s">
        <v>38</v>
      </c>
      <c r="V167" s="67"/>
      <c r="W167" s="67" t="s">
        <v>391</v>
      </c>
      <c r="X167" s="67"/>
      <c r="Y167" s="67"/>
      <c r="Z167" s="67"/>
      <c r="AA167" s="67"/>
      <c r="AB167" s="67"/>
      <c r="AC167" s="4"/>
      <c r="AD167" s="4"/>
      <c r="AE167" s="2"/>
      <c r="AF167" s="67" t="s">
        <v>38</v>
      </c>
      <c r="AG167" s="67"/>
    </row>
    <row r="168" spans="1:33" ht="12.75" customHeight="1" x14ac:dyDescent="0.25">
      <c r="A168" s="6"/>
      <c r="B168" s="9"/>
      <c r="C168" s="9"/>
      <c r="D168" s="9"/>
      <c r="E168" s="9"/>
      <c r="F168" s="9"/>
      <c r="G168" s="11"/>
      <c r="H168" s="103"/>
      <c r="I168" s="103"/>
      <c r="J168" s="103" t="s">
        <v>0</v>
      </c>
      <c r="K168" s="103"/>
      <c r="L168" s="9"/>
      <c r="R168" s="1"/>
      <c r="S168" s="103"/>
      <c r="T168" s="103"/>
      <c r="U168" s="103" t="s">
        <v>0</v>
      </c>
      <c r="V168" s="103"/>
      <c r="W168" s="9"/>
      <c r="AC168" s="1"/>
      <c r="AD168" s="103"/>
      <c r="AE168" s="103"/>
      <c r="AF168" s="103" t="s">
        <v>0</v>
      </c>
      <c r="AG168" s="103"/>
    </row>
    <row r="169" spans="1:33" ht="12.75" customHeight="1" x14ac:dyDescent="0.25">
      <c r="A169" s="9"/>
      <c r="B169" s="9"/>
      <c r="C169" s="9"/>
      <c r="D169" s="9"/>
      <c r="E169" s="9"/>
      <c r="F169" s="9"/>
      <c r="G169" s="9"/>
      <c r="H169" s="103"/>
      <c r="I169" s="103"/>
      <c r="J169" s="103" t="s">
        <v>632</v>
      </c>
      <c r="K169" s="103"/>
      <c r="S169" s="103"/>
      <c r="T169" s="103"/>
      <c r="U169" s="103" t="s">
        <v>632</v>
      </c>
      <c r="V169" s="103"/>
      <c r="AD169" s="103"/>
      <c r="AE169" s="103"/>
      <c r="AF169" s="103" t="s">
        <v>632</v>
      </c>
      <c r="AG169" s="103"/>
    </row>
    <row r="170" spans="1:33" ht="21.75" customHeight="1" x14ac:dyDescent="0.25">
      <c r="A170" s="9"/>
      <c r="B170" s="9"/>
      <c r="C170" s="9"/>
      <c r="D170" s="9"/>
      <c r="E170" s="9"/>
      <c r="F170" s="9"/>
      <c r="G170" s="12"/>
      <c r="H170" s="104" t="s">
        <v>633</v>
      </c>
      <c r="I170" s="104"/>
      <c r="J170" s="104"/>
      <c r="K170" s="104"/>
      <c r="R170" s="3"/>
      <c r="S170" s="104" t="s">
        <v>633</v>
      </c>
      <c r="T170" s="104"/>
      <c r="U170" s="104"/>
      <c r="V170" s="104"/>
      <c r="AC170" s="3"/>
      <c r="AD170" s="104" t="s">
        <v>633</v>
      </c>
      <c r="AE170" s="104"/>
      <c r="AF170" s="104"/>
      <c r="AG170" s="104"/>
    </row>
    <row r="171" spans="1:33" ht="19.5" customHeight="1" x14ac:dyDescent="0.25">
      <c r="A171" s="9"/>
      <c r="B171" s="9"/>
      <c r="C171" s="9"/>
      <c r="D171" s="9"/>
      <c r="E171" s="9"/>
      <c r="F171" s="9"/>
      <c r="G171" s="12"/>
      <c r="H171" s="94" t="s">
        <v>1</v>
      </c>
      <c r="I171" s="94"/>
      <c r="J171" s="94"/>
      <c r="K171" s="94"/>
      <c r="R171" s="3"/>
      <c r="S171" s="94" t="s">
        <v>1</v>
      </c>
      <c r="T171" s="94"/>
      <c r="U171" s="94"/>
      <c r="V171" s="94"/>
      <c r="AC171" s="3"/>
      <c r="AD171" s="94" t="s">
        <v>1</v>
      </c>
      <c r="AE171" s="94"/>
      <c r="AF171" s="94"/>
      <c r="AG171" s="94"/>
    </row>
    <row r="172" spans="1:33" ht="21" customHeight="1" x14ac:dyDescent="0.25">
      <c r="A172" s="9"/>
      <c r="B172" s="9"/>
      <c r="C172" s="9"/>
      <c r="D172" s="9"/>
      <c r="E172" s="9"/>
      <c r="F172" s="9"/>
      <c r="G172" s="12"/>
      <c r="H172" s="94" t="s">
        <v>2</v>
      </c>
      <c r="I172" s="94"/>
      <c r="J172" s="94"/>
      <c r="K172" s="94"/>
      <c r="R172" s="3"/>
      <c r="S172" s="94" t="s">
        <v>2</v>
      </c>
      <c r="T172" s="94"/>
      <c r="U172" s="94"/>
      <c r="V172" s="94"/>
      <c r="AC172" s="3"/>
      <c r="AD172" s="94" t="s">
        <v>2</v>
      </c>
      <c r="AE172" s="94"/>
      <c r="AF172" s="94"/>
      <c r="AG172" s="94"/>
    </row>
    <row r="173" spans="1:33" ht="18.75" customHeight="1" x14ac:dyDescent="0.25">
      <c r="A173" s="9"/>
      <c r="B173" s="9"/>
      <c r="C173" s="9"/>
      <c r="D173" s="9"/>
      <c r="E173" s="9"/>
      <c r="F173" s="9"/>
      <c r="G173" s="9"/>
      <c r="H173" s="94" t="s">
        <v>3</v>
      </c>
      <c r="I173" s="94"/>
      <c r="J173" s="94"/>
      <c r="K173" s="94"/>
      <c r="S173" s="94" t="s">
        <v>3</v>
      </c>
      <c r="T173" s="94"/>
      <c r="U173" s="94"/>
      <c r="V173" s="94"/>
      <c r="AD173" s="94" t="s">
        <v>3</v>
      </c>
      <c r="AE173" s="94"/>
      <c r="AF173" s="94"/>
      <c r="AG173" s="94"/>
    </row>
    <row r="174" spans="1:33" ht="14.25" customHeight="1" x14ac:dyDescent="0.25">
      <c r="A174" s="9"/>
      <c r="B174" s="9"/>
      <c r="C174" s="9"/>
      <c r="D174" s="9"/>
      <c r="E174" s="9"/>
      <c r="F174" s="9"/>
      <c r="G174" s="9"/>
      <c r="H174" s="95" t="s">
        <v>36</v>
      </c>
      <c r="I174" s="95"/>
      <c r="J174" s="95"/>
      <c r="K174" s="95"/>
      <c r="S174" s="95" t="s">
        <v>36</v>
      </c>
      <c r="T174" s="95"/>
      <c r="U174" s="95"/>
      <c r="V174" s="95"/>
      <c r="AD174" s="95" t="s">
        <v>36</v>
      </c>
      <c r="AE174" s="95"/>
      <c r="AF174" s="95"/>
      <c r="AG174" s="95"/>
    </row>
    <row r="175" spans="1:33" x14ac:dyDescent="0.25">
      <c r="C175" s="98" t="s">
        <v>354</v>
      </c>
      <c r="D175" s="98"/>
      <c r="E175" s="98"/>
      <c r="F175" s="98"/>
      <c r="G175" s="98"/>
      <c r="H175" s="98"/>
      <c r="I175" s="98"/>
      <c r="N175" s="98" t="s">
        <v>502</v>
      </c>
      <c r="O175" s="98"/>
      <c r="P175" s="98"/>
      <c r="Q175" s="98"/>
      <c r="R175" s="98"/>
      <c r="S175" s="98"/>
      <c r="T175" s="98"/>
      <c r="Y175" s="98" t="s">
        <v>592</v>
      </c>
      <c r="Z175" s="98"/>
      <c r="AA175" s="98"/>
      <c r="AB175" s="98"/>
      <c r="AC175" s="98"/>
      <c r="AD175" s="98"/>
      <c r="AE175" s="98"/>
    </row>
    <row r="176" spans="1:33" ht="5.25" customHeight="1" x14ac:dyDescent="0.25"/>
    <row r="177" spans="1:33" x14ac:dyDescent="0.25">
      <c r="A177" s="66" t="s">
        <v>16</v>
      </c>
      <c r="B177" s="66"/>
      <c r="C177" s="66"/>
      <c r="D177" s="66"/>
      <c r="E177" s="98" t="s">
        <v>268</v>
      </c>
      <c r="F177" s="98"/>
      <c r="G177" s="98"/>
      <c r="H177" s="98"/>
      <c r="I177" s="98"/>
      <c r="J177" s="98"/>
      <c r="K177" s="98"/>
      <c r="L177" s="66" t="s">
        <v>16</v>
      </c>
      <c r="M177" s="66"/>
      <c r="N177" s="66"/>
      <c r="O177" s="66"/>
      <c r="P177" s="98" t="s">
        <v>268</v>
      </c>
      <c r="Q177" s="98"/>
      <c r="R177" s="98"/>
      <c r="S177" s="98"/>
      <c r="T177" s="98"/>
      <c r="U177" s="98"/>
      <c r="V177" s="98"/>
      <c r="W177" s="66" t="s">
        <v>16</v>
      </c>
      <c r="X177" s="66"/>
      <c r="Y177" s="66"/>
      <c r="Z177" s="66"/>
      <c r="AA177" s="98" t="s">
        <v>268</v>
      </c>
      <c r="AB177" s="98"/>
      <c r="AC177" s="98"/>
      <c r="AD177" s="98"/>
      <c r="AE177" s="98"/>
      <c r="AF177" s="98"/>
      <c r="AG177" s="98"/>
    </row>
    <row r="178" spans="1:33" ht="28.5" customHeight="1" x14ac:dyDescent="0.25">
      <c r="A178" s="99" t="s">
        <v>17</v>
      </c>
      <c r="B178" s="99"/>
      <c r="C178" s="99"/>
      <c r="D178" s="99"/>
      <c r="E178" s="100" t="s">
        <v>500</v>
      </c>
      <c r="F178" s="100"/>
      <c r="G178" s="100"/>
      <c r="H178" s="100"/>
      <c r="I178" s="100"/>
      <c r="J178" s="100"/>
      <c r="K178" s="100"/>
      <c r="L178" s="99" t="s">
        <v>17</v>
      </c>
      <c r="M178" s="99"/>
      <c r="N178" s="99"/>
      <c r="O178" s="99"/>
      <c r="P178" s="100" t="s">
        <v>500</v>
      </c>
      <c r="Q178" s="100"/>
      <c r="R178" s="100"/>
      <c r="S178" s="100"/>
      <c r="T178" s="100"/>
      <c r="U178" s="100"/>
      <c r="V178" s="100"/>
      <c r="W178" s="99" t="s">
        <v>17</v>
      </c>
      <c r="X178" s="99"/>
      <c r="Y178" s="99"/>
      <c r="Z178" s="99"/>
      <c r="AA178" s="100" t="s">
        <v>500</v>
      </c>
      <c r="AB178" s="100"/>
      <c r="AC178" s="100"/>
      <c r="AD178" s="100"/>
      <c r="AE178" s="100"/>
      <c r="AF178" s="100"/>
      <c r="AG178" s="100"/>
    </row>
    <row r="179" spans="1:33" x14ac:dyDescent="0.25">
      <c r="A179" s="66" t="s">
        <v>18</v>
      </c>
      <c r="B179" s="66"/>
      <c r="C179" s="66"/>
      <c r="D179" s="66"/>
      <c r="E179" s="67">
        <v>33</v>
      </c>
      <c r="F179" s="67"/>
      <c r="G179" s="67"/>
      <c r="H179" s="67"/>
      <c r="I179" s="67"/>
      <c r="J179" s="67"/>
      <c r="K179" s="67"/>
      <c r="L179" s="66" t="s">
        <v>18</v>
      </c>
      <c r="M179" s="66"/>
      <c r="N179" s="66"/>
      <c r="O179" s="66"/>
      <c r="P179" s="67">
        <v>33</v>
      </c>
      <c r="Q179" s="67"/>
      <c r="R179" s="67"/>
      <c r="S179" s="67"/>
      <c r="T179" s="67"/>
      <c r="U179" s="67"/>
      <c r="V179" s="67"/>
      <c r="W179" s="66" t="s">
        <v>18</v>
      </c>
      <c r="X179" s="66"/>
      <c r="Y179" s="66"/>
      <c r="Z179" s="66"/>
      <c r="AA179" s="67">
        <v>33</v>
      </c>
      <c r="AB179" s="67"/>
      <c r="AC179" s="67"/>
      <c r="AD179" s="67"/>
      <c r="AE179" s="67"/>
      <c r="AF179" s="67"/>
      <c r="AG179" s="67"/>
    </row>
    <row r="180" spans="1:33" x14ac:dyDescent="0.25">
      <c r="A180" s="66" t="s">
        <v>24</v>
      </c>
      <c r="B180" s="66"/>
      <c r="C180" s="66"/>
      <c r="D180" s="66"/>
      <c r="E180" s="67">
        <v>60</v>
      </c>
      <c r="F180" s="67"/>
      <c r="G180" s="67"/>
      <c r="H180" s="67"/>
      <c r="I180" s="67"/>
      <c r="J180" s="67"/>
      <c r="K180" s="67"/>
      <c r="L180" s="66" t="s">
        <v>24</v>
      </c>
      <c r="M180" s="66"/>
      <c r="N180" s="66"/>
      <c r="O180" s="66"/>
      <c r="P180" s="67">
        <v>100</v>
      </c>
      <c r="Q180" s="67"/>
      <c r="R180" s="67"/>
      <c r="S180" s="67"/>
      <c r="T180" s="67"/>
      <c r="U180" s="67"/>
      <c r="V180" s="67"/>
      <c r="W180" s="66" t="s">
        <v>24</v>
      </c>
      <c r="X180" s="66"/>
      <c r="Y180" s="66"/>
      <c r="Z180" s="66"/>
      <c r="AA180" s="67">
        <v>80</v>
      </c>
      <c r="AB180" s="67"/>
      <c r="AC180" s="67"/>
      <c r="AD180" s="67"/>
      <c r="AE180" s="67"/>
      <c r="AF180" s="67"/>
      <c r="AG180" s="67"/>
    </row>
    <row r="181" spans="1:33" x14ac:dyDescent="0.25">
      <c r="A181" s="110" t="s">
        <v>19</v>
      </c>
      <c r="B181" s="110"/>
      <c r="C181" s="110"/>
      <c r="D181" s="110"/>
      <c r="E181" s="110"/>
      <c r="F181" s="105" t="s">
        <v>20</v>
      </c>
      <c r="G181" s="105"/>
      <c r="H181" s="105"/>
      <c r="I181" s="105"/>
      <c r="J181" s="105"/>
      <c r="K181" s="105"/>
      <c r="L181" s="110" t="s">
        <v>19</v>
      </c>
      <c r="M181" s="110"/>
      <c r="N181" s="110"/>
      <c r="O181" s="110"/>
      <c r="P181" s="110"/>
      <c r="Q181" s="105" t="s">
        <v>20</v>
      </c>
      <c r="R181" s="105"/>
      <c r="S181" s="105"/>
      <c r="T181" s="105"/>
      <c r="U181" s="105"/>
      <c r="V181" s="105"/>
      <c r="W181" s="110" t="s">
        <v>19</v>
      </c>
      <c r="X181" s="110"/>
      <c r="Y181" s="110"/>
      <c r="Z181" s="110"/>
      <c r="AA181" s="110"/>
      <c r="AB181" s="105" t="s">
        <v>20</v>
      </c>
      <c r="AC181" s="105"/>
      <c r="AD181" s="105"/>
      <c r="AE181" s="105"/>
      <c r="AF181" s="105"/>
      <c r="AG181" s="105"/>
    </row>
    <row r="182" spans="1:33" x14ac:dyDescent="0.25">
      <c r="A182" s="110"/>
      <c r="B182" s="110"/>
      <c r="C182" s="110"/>
      <c r="D182" s="110"/>
      <c r="E182" s="110"/>
      <c r="F182" s="105" t="s">
        <v>21</v>
      </c>
      <c r="G182" s="105"/>
      <c r="H182" s="105"/>
      <c r="I182" s="105" t="s">
        <v>22</v>
      </c>
      <c r="J182" s="105"/>
      <c r="K182" s="105"/>
      <c r="L182" s="110"/>
      <c r="M182" s="110"/>
      <c r="N182" s="110"/>
      <c r="O182" s="110"/>
      <c r="P182" s="110"/>
      <c r="Q182" s="105" t="s">
        <v>21</v>
      </c>
      <c r="R182" s="105"/>
      <c r="S182" s="105"/>
      <c r="T182" s="105" t="s">
        <v>22</v>
      </c>
      <c r="U182" s="105"/>
      <c r="V182" s="105"/>
      <c r="W182" s="110"/>
      <c r="X182" s="110"/>
      <c r="Y182" s="110"/>
      <c r="Z182" s="110"/>
      <c r="AA182" s="110"/>
      <c r="AB182" s="105" t="s">
        <v>21</v>
      </c>
      <c r="AC182" s="105"/>
      <c r="AD182" s="105"/>
      <c r="AE182" s="105" t="s">
        <v>22</v>
      </c>
      <c r="AF182" s="105"/>
      <c r="AG182" s="105"/>
    </row>
    <row r="183" spans="1:33" x14ac:dyDescent="0.25">
      <c r="A183" s="109" t="s">
        <v>88</v>
      </c>
      <c r="B183" s="109"/>
      <c r="C183" s="109"/>
      <c r="D183" s="109"/>
      <c r="E183" s="109"/>
      <c r="F183" s="81">
        <v>69.599999999999994</v>
      </c>
      <c r="G183" s="83"/>
      <c r="H183" s="82"/>
      <c r="I183" s="81">
        <v>48.6</v>
      </c>
      <c r="J183" s="83"/>
      <c r="K183" s="82"/>
      <c r="L183" s="109" t="s">
        <v>88</v>
      </c>
      <c r="M183" s="109"/>
      <c r="N183" s="109"/>
      <c r="O183" s="109"/>
      <c r="P183" s="109"/>
      <c r="Q183" s="81">
        <f>F183*100/60</f>
        <v>115.99999999999999</v>
      </c>
      <c r="R183" s="83"/>
      <c r="S183" s="82"/>
      <c r="T183" s="81">
        <f>I183*100/60</f>
        <v>81</v>
      </c>
      <c r="U183" s="83"/>
      <c r="V183" s="82"/>
      <c r="W183" s="109" t="s">
        <v>88</v>
      </c>
      <c r="X183" s="109"/>
      <c r="Y183" s="109"/>
      <c r="Z183" s="109"/>
      <c r="AA183" s="109"/>
      <c r="AB183" s="81">
        <f>F183*80/60</f>
        <v>92.8</v>
      </c>
      <c r="AC183" s="83"/>
      <c r="AD183" s="82"/>
      <c r="AE183" s="81">
        <f>I183*80/60</f>
        <v>64.8</v>
      </c>
      <c r="AF183" s="83"/>
      <c r="AG183" s="82"/>
    </row>
    <row r="184" spans="1:33" x14ac:dyDescent="0.25">
      <c r="A184" s="322" t="s">
        <v>69</v>
      </c>
      <c r="B184" s="322"/>
      <c r="C184" s="322"/>
      <c r="D184" s="322"/>
      <c r="E184" s="322"/>
      <c r="F184" s="81">
        <v>7.2</v>
      </c>
      <c r="G184" s="83"/>
      <c r="H184" s="82"/>
      <c r="I184" s="81">
        <v>6</v>
      </c>
      <c r="J184" s="83"/>
      <c r="K184" s="82"/>
      <c r="L184" s="322" t="s">
        <v>69</v>
      </c>
      <c r="M184" s="322"/>
      <c r="N184" s="322"/>
      <c r="O184" s="322"/>
      <c r="P184" s="322"/>
      <c r="Q184" s="81">
        <f t="shared" ref="Q184:Q185" si="56">F184*100/60</f>
        <v>12</v>
      </c>
      <c r="R184" s="83"/>
      <c r="S184" s="82"/>
      <c r="T184" s="81">
        <f t="shared" ref="T184:T186" si="57">I184*100/60</f>
        <v>10</v>
      </c>
      <c r="U184" s="83"/>
      <c r="V184" s="82"/>
      <c r="W184" s="322" t="s">
        <v>69</v>
      </c>
      <c r="X184" s="322"/>
      <c r="Y184" s="322"/>
      <c r="Z184" s="322"/>
      <c r="AA184" s="322"/>
      <c r="AB184" s="81">
        <f t="shared" ref="AB184:AB185" si="58">F184*80/60</f>
        <v>9.6</v>
      </c>
      <c r="AC184" s="83"/>
      <c r="AD184" s="82"/>
      <c r="AE184" s="81">
        <f t="shared" ref="AE184:AE186" si="59">I184*80/60</f>
        <v>8</v>
      </c>
      <c r="AF184" s="83"/>
      <c r="AG184" s="82"/>
    </row>
    <row r="185" spans="1:33" x14ac:dyDescent="0.25">
      <c r="A185" s="109" t="s">
        <v>55</v>
      </c>
      <c r="B185" s="109"/>
      <c r="C185" s="109"/>
      <c r="D185" s="109"/>
      <c r="E185" s="109"/>
      <c r="F185" s="81">
        <v>3</v>
      </c>
      <c r="G185" s="83"/>
      <c r="H185" s="82"/>
      <c r="I185" s="81">
        <v>3</v>
      </c>
      <c r="J185" s="83"/>
      <c r="K185" s="82"/>
      <c r="L185" s="109" t="s">
        <v>55</v>
      </c>
      <c r="M185" s="109"/>
      <c r="N185" s="109"/>
      <c r="O185" s="109"/>
      <c r="P185" s="109"/>
      <c r="Q185" s="81">
        <f t="shared" si="56"/>
        <v>5</v>
      </c>
      <c r="R185" s="83"/>
      <c r="S185" s="82"/>
      <c r="T185" s="81">
        <f t="shared" si="57"/>
        <v>5</v>
      </c>
      <c r="U185" s="83"/>
      <c r="V185" s="82"/>
      <c r="W185" s="109" t="s">
        <v>55</v>
      </c>
      <c r="X185" s="109"/>
      <c r="Y185" s="109"/>
      <c r="Z185" s="109"/>
      <c r="AA185" s="109"/>
      <c r="AB185" s="81">
        <f t="shared" si="58"/>
        <v>4</v>
      </c>
      <c r="AC185" s="83"/>
      <c r="AD185" s="82"/>
      <c r="AE185" s="81">
        <f t="shared" si="59"/>
        <v>4</v>
      </c>
      <c r="AF185" s="83"/>
      <c r="AG185" s="82"/>
    </row>
    <row r="186" spans="1:33" x14ac:dyDescent="0.25">
      <c r="A186" s="109" t="s">
        <v>25</v>
      </c>
      <c r="B186" s="109"/>
      <c r="C186" s="109"/>
      <c r="D186" s="109"/>
      <c r="E186" s="109"/>
      <c r="F186" s="81"/>
      <c r="G186" s="83"/>
      <c r="H186" s="82"/>
      <c r="I186" s="88">
        <v>60</v>
      </c>
      <c r="J186" s="89"/>
      <c r="K186" s="90"/>
      <c r="L186" s="109" t="s">
        <v>25</v>
      </c>
      <c r="M186" s="109"/>
      <c r="N186" s="109"/>
      <c r="O186" s="109"/>
      <c r="P186" s="109"/>
      <c r="Q186" s="81"/>
      <c r="R186" s="83"/>
      <c r="S186" s="82"/>
      <c r="T186" s="81">
        <f t="shared" si="57"/>
        <v>100</v>
      </c>
      <c r="U186" s="83"/>
      <c r="V186" s="82"/>
      <c r="W186" s="109" t="s">
        <v>25</v>
      </c>
      <c r="X186" s="109"/>
      <c r="Y186" s="109"/>
      <c r="Z186" s="109"/>
      <c r="AA186" s="109"/>
      <c r="AB186" s="81"/>
      <c r="AC186" s="83"/>
      <c r="AD186" s="82"/>
      <c r="AE186" s="81">
        <f t="shared" si="59"/>
        <v>80</v>
      </c>
      <c r="AF186" s="83"/>
      <c r="AG186" s="82"/>
    </row>
    <row r="187" spans="1:33" x14ac:dyDescent="0.25">
      <c r="A187" s="109"/>
      <c r="B187" s="109"/>
      <c r="C187" s="109"/>
      <c r="D187" s="109"/>
      <c r="E187" s="109"/>
      <c r="F187" s="91"/>
      <c r="G187" s="92"/>
      <c r="H187" s="93"/>
      <c r="I187" s="91"/>
      <c r="J187" s="92"/>
      <c r="K187" s="93"/>
      <c r="L187" s="109"/>
      <c r="M187" s="109"/>
      <c r="N187" s="109"/>
      <c r="O187" s="109"/>
      <c r="P187" s="109"/>
      <c r="Q187" s="91"/>
      <c r="R187" s="92"/>
      <c r="S187" s="93"/>
      <c r="T187" s="91"/>
      <c r="U187" s="92"/>
      <c r="V187" s="93"/>
      <c r="W187" s="109"/>
      <c r="X187" s="109"/>
      <c r="Y187" s="109"/>
      <c r="Z187" s="109"/>
      <c r="AA187" s="109"/>
      <c r="AB187" s="91"/>
      <c r="AC187" s="92"/>
      <c r="AD187" s="93"/>
      <c r="AE187" s="91"/>
      <c r="AF187" s="92"/>
      <c r="AG187" s="93"/>
    </row>
    <row r="188" spans="1:33" x14ac:dyDescent="0.25">
      <c r="A188" s="109"/>
      <c r="B188" s="109"/>
      <c r="C188" s="109"/>
      <c r="D188" s="109"/>
      <c r="E188" s="109"/>
      <c r="F188" s="81"/>
      <c r="G188" s="83"/>
      <c r="H188" s="82"/>
      <c r="I188" s="81"/>
      <c r="J188" s="83"/>
      <c r="K188" s="82"/>
      <c r="L188" s="109"/>
      <c r="M188" s="109"/>
      <c r="N188" s="109"/>
      <c r="O188" s="109"/>
      <c r="P188" s="109"/>
      <c r="Q188" s="81"/>
      <c r="R188" s="83"/>
      <c r="S188" s="82"/>
      <c r="T188" s="81"/>
      <c r="U188" s="83"/>
      <c r="V188" s="82"/>
      <c r="W188" s="109"/>
      <c r="X188" s="109"/>
      <c r="Y188" s="109"/>
      <c r="Z188" s="109"/>
      <c r="AA188" s="109"/>
      <c r="AB188" s="81"/>
      <c r="AC188" s="83"/>
      <c r="AD188" s="82"/>
      <c r="AE188" s="81"/>
      <c r="AF188" s="83"/>
      <c r="AG188" s="82"/>
    </row>
    <row r="189" spans="1:33" x14ac:dyDescent="0.25">
      <c r="A189" s="85"/>
      <c r="B189" s="86"/>
      <c r="C189" s="86"/>
      <c r="D189" s="86"/>
      <c r="E189" s="87"/>
      <c r="F189" s="105"/>
      <c r="G189" s="105"/>
      <c r="H189" s="105"/>
      <c r="I189" s="105"/>
      <c r="J189" s="105"/>
      <c r="K189" s="105"/>
      <c r="L189" s="85"/>
      <c r="M189" s="86"/>
      <c r="N189" s="86"/>
      <c r="O189" s="86"/>
      <c r="P189" s="87"/>
      <c r="Q189" s="105"/>
      <c r="R189" s="105"/>
      <c r="S189" s="105"/>
      <c r="T189" s="105"/>
      <c r="U189" s="105"/>
      <c r="V189" s="105"/>
      <c r="W189" s="85"/>
      <c r="X189" s="86"/>
      <c r="Y189" s="86"/>
      <c r="Z189" s="86"/>
      <c r="AA189" s="87"/>
      <c r="AB189" s="105"/>
      <c r="AC189" s="105"/>
      <c r="AD189" s="105"/>
      <c r="AE189" s="105"/>
      <c r="AF189" s="105"/>
      <c r="AG189" s="105"/>
    </row>
    <row r="190" spans="1:33" x14ac:dyDescent="0.2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</row>
    <row r="191" spans="1:33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</row>
    <row r="192" spans="1:33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</row>
    <row r="193" spans="1:33" ht="15" hidden="1" customHeight="1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</row>
    <row r="194" spans="1:33" x14ac:dyDescent="0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</row>
    <row r="195" spans="1:33" x14ac:dyDescent="0.25">
      <c r="A195" s="68" t="s">
        <v>31</v>
      </c>
      <c r="B195" s="68"/>
      <c r="C195" s="68"/>
      <c r="D195" s="68"/>
      <c r="E195" s="68"/>
      <c r="F195" s="68"/>
      <c r="G195" s="68"/>
      <c r="H195" s="68"/>
      <c r="I195" s="84"/>
      <c r="J195" s="84"/>
      <c r="K195" s="84"/>
      <c r="L195" s="68" t="s">
        <v>31</v>
      </c>
      <c r="M195" s="68"/>
      <c r="N195" s="68"/>
      <c r="O195" s="68"/>
      <c r="P195" s="68"/>
      <c r="Q195" s="68"/>
      <c r="R195" s="68"/>
      <c r="S195" s="68"/>
      <c r="T195" s="84"/>
      <c r="U195" s="84"/>
      <c r="V195" s="84"/>
      <c r="W195" s="68" t="s">
        <v>31</v>
      </c>
      <c r="X195" s="68"/>
      <c r="Y195" s="68"/>
      <c r="Z195" s="68"/>
      <c r="AA195" s="68"/>
      <c r="AB195" s="68"/>
      <c r="AC195" s="68"/>
      <c r="AD195" s="68"/>
      <c r="AE195" s="84"/>
      <c r="AF195" s="84"/>
      <c r="AG195" s="84"/>
    </row>
    <row r="196" spans="1:33" ht="15" customHeight="1" x14ac:dyDescent="0.25">
      <c r="A196" s="105" t="s">
        <v>26</v>
      </c>
      <c r="B196" s="105"/>
      <c r="C196" s="105"/>
      <c r="D196" s="105"/>
      <c r="E196" s="105"/>
      <c r="F196" s="105"/>
      <c r="G196" s="106" t="s">
        <v>30</v>
      </c>
      <c r="H196" s="106"/>
      <c r="I196" s="75" t="s">
        <v>9</v>
      </c>
      <c r="J196" s="76"/>
      <c r="K196" s="77"/>
      <c r="L196" s="105" t="s">
        <v>26</v>
      </c>
      <c r="M196" s="105"/>
      <c r="N196" s="105"/>
      <c r="O196" s="105"/>
      <c r="P196" s="105"/>
      <c r="Q196" s="105"/>
      <c r="R196" s="106" t="s">
        <v>30</v>
      </c>
      <c r="S196" s="106"/>
      <c r="T196" s="75" t="s">
        <v>9</v>
      </c>
      <c r="U196" s="76"/>
      <c r="V196" s="77"/>
      <c r="W196" s="105" t="s">
        <v>26</v>
      </c>
      <c r="X196" s="105"/>
      <c r="Y196" s="105"/>
      <c r="Z196" s="105"/>
      <c r="AA196" s="105"/>
      <c r="AB196" s="105"/>
      <c r="AC196" s="106" t="s">
        <v>30</v>
      </c>
      <c r="AD196" s="106"/>
      <c r="AE196" s="75" t="s">
        <v>9</v>
      </c>
      <c r="AF196" s="76"/>
      <c r="AG196" s="77"/>
    </row>
    <row r="197" spans="1:33" x14ac:dyDescent="0.25">
      <c r="A197" s="105" t="s">
        <v>27</v>
      </c>
      <c r="B197" s="105"/>
      <c r="C197" s="105" t="s">
        <v>28</v>
      </c>
      <c r="D197" s="105"/>
      <c r="E197" s="105" t="s">
        <v>29</v>
      </c>
      <c r="F197" s="105"/>
      <c r="G197" s="106"/>
      <c r="H197" s="106"/>
      <c r="I197" s="78"/>
      <c r="J197" s="79"/>
      <c r="K197" s="80"/>
      <c r="L197" s="105" t="s">
        <v>27</v>
      </c>
      <c r="M197" s="105"/>
      <c r="N197" s="105" t="s">
        <v>28</v>
      </c>
      <c r="O197" s="105"/>
      <c r="P197" s="105" t="s">
        <v>29</v>
      </c>
      <c r="Q197" s="105"/>
      <c r="R197" s="106"/>
      <c r="S197" s="106"/>
      <c r="T197" s="78"/>
      <c r="U197" s="79"/>
      <c r="V197" s="80"/>
      <c r="W197" s="105" t="s">
        <v>27</v>
      </c>
      <c r="X197" s="105"/>
      <c r="Y197" s="105" t="s">
        <v>28</v>
      </c>
      <c r="Z197" s="105"/>
      <c r="AA197" s="105" t="s">
        <v>29</v>
      </c>
      <c r="AB197" s="105"/>
      <c r="AC197" s="106"/>
      <c r="AD197" s="106"/>
      <c r="AE197" s="78"/>
      <c r="AF197" s="79"/>
      <c r="AG197" s="80"/>
    </row>
    <row r="198" spans="1:33" x14ac:dyDescent="0.25">
      <c r="A198" s="107">
        <v>0.9</v>
      </c>
      <c r="B198" s="107"/>
      <c r="C198" s="107">
        <v>5.4</v>
      </c>
      <c r="D198" s="107"/>
      <c r="E198" s="107">
        <v>2</v>
      </c>
      <c r="F198" s="107"/>
      <c r="G198" s="107">
        <v>66.900000000000006</v>
      </c>
      <c r="H198" s="107"/>
      <c r="I198" s="107">
        <v>8.6999999999999993</v>
      </c>
      <c r="J198" s="81"/>
      <c r="K198" s="5"/>
      <c r="L198" s="107">
        <f>A198*100/60</f>
        <v>1.5</v>
      </c>
      <c r="M198" s="107"/>
      <c r="N198" s="107">
        <f t="shared" ref="N198" si="60">C198*100/60</f>
        <v>9</v>
      </c>
      <c r="O198" s="107"/>
      <c r="P198" s="107">
        <f t="shared" ref="P198" si="61">E198*100/60</f>
        <v>3.3333333333333335</v>
      </c>
      <c r="Q198" s="107"/>
      <c r="R198" s="107">
        <f t="shared" ref="R198" si="62">G198*100/60</f>
        <v>111.50000000000001</v>
      </c>
      <c r="S198" s="107"/>
      <c r="T198" s="107">
        <f t="shared" ref="T198" si="63">I198*100/60</f>
        <v>14.499999999999998</v>
      </c>
      <c r="U198" s="81"/>
      <c r="V198" s="5"/>
      <c r="W198" s="107">
        <f>A198*80/60</f>
        <v>1.2</v>
      </c>
      <c r="X198" s="107"/>
      <c r="Y198" s="107">
        <f t="shared" ref="Y198" si="64">C198*80/60</f>
        <v>7.2</v>
      </c>
      <c r="Z198" s="107"/>
      <c r="AA198" s="107">
        <f t="shared" ref="AA198" si="65">E198*80/60</f>
        <v>2.6666666666666665</v>
      </c>
      <c r="AB198" s="107"/>
      <c r="AC198" s="107">
        <f t="shared" ref="AC198" si="66">G198*80/60</f>
        <v>89.2</v>
      </c>
      <c r="AD198" s="107"/>
      <c r="AE198" s="107">
        <f t="shared" ref="AE198" si="67">I198*80/60</f>
        <v>11.6</v>
      </c>
      <c r="AF198" s="81"/>
      <c r="AG198" s="5"/>
    </row>
    <row r="199" spans="1:33" x14ac:dyDescent="0.25">
      <c r="A199" s="123" t="s">
        <v>32</v>
      </c>
      <c r="B199" s="123"/>
      <c r="C199" s="123"/>
      <c r="D199" s="123"/>
      <c r="E199" s="123"/>
      <c r="F199" s="123"/>
      <c r="G199" s="123"/>
      <c r="H199" s="123"/>
      <c r="I199" s="124"/>
      <c r="J199" s="124"/>
      <c r="K199" s="124"/>
      <c r="L199" s="84" t="s">
        <v>32</v>
      </c>
      <c r="M199" s="84"/>
      <c r="N199" s="84"/>
      <c r="O199" s="84"/>
      <c r="P199" s="84"/>
      <c r="Q199" s="84"/>
      <c r="R199" s="84"/>
      <c r="S199" s="84"/>
      <c r="T199" s="108"/>
      <c r="U199" s="108"/>
      <c r="V199" s="108"/>
      <c r="W199" s="84" t="s">
        <v>32</v>
      </c>
      <c r="X199" s="84"/>
      <c r="Y199" s="84"/>
      <c r="Z199" s="84"/>
      <c r="AA199" s="84"/>
      <c r="AB199" s="84"/>
      <c r="AC199" s="84"/>
      <c r="AD199" s="84"/>
      <c r="AE199" s="108"/>
      <c r="AF199" s="108"/>
      <c r="AG199" s="108"/>
    </row>
    <row r="200" spans="1:33" ht="80.25" customHeight="1" x14ac:dyDescent="0.25">
      <c r="A200" s="308" t="s">
        <v>269</v>
      </c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371" t="s">
        <v>269</v>
      </c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371" t="s">
        <v>269</v>
      </c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</row>
    <row r="201" spans="1:33" x14ac:dyDescent="0.25">
      <c r="A201" s="125" t="s">
        <v>10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67" t="s">
        <v>10</v>
      </c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 t="s">
        <v>10</v>
      </c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</row>
    <row r="202" spans="1:33" ht="41.25" customHeight="1" x14ac:dyDescent="0.25">
      <c r="A202" s="121" t="s">
        <v>266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63" t="s">
        <v>266</v>
      </c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 t="s">
        <v>266</v>
      </c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</row>
    <row r="203" spans="1:33" x14ac:dyDescent="0.25">
      <c r="A203" s="125" t="s">
        <v>11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67" t="s">
        <v>11</v>
      </c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 t="s">
        <v>11</v>
      </c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</row>
    <row r="204" spans="1:33" ht="56.25" customHeight="1" x14ac:dyDescent="0.25">
      <c r="A204" s="121" t="s">
        <v>270</v>
      </c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63" t="s">
        <v>270</v>
      </c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 t="s">
        <v>270</v>
      </c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</row>
    <row r="205" spans="1:33" x14ac:dyDescent="0.25">
      <c r="A205" s="224"/>
      <c r="B205" s="224"/>
      <c r="C205" s="224"/>
      <c r="D205" s="224"/>
      <c r="E205" s="23"/>
      <c r="F205" s="23"/>
      <c r="G205" s="23"/>
      <c r="H205" s="23"/>
      <c r="I205" s="23"/>
      <c r="J205" s="23"/>
      <c r="K205" s="23"/>
      <c r="L205" s="64"/>
      <c r="M205" s="64"/>
      <c r="N205" s="64"/>
      <c r="O205" s="64"/>
      <c r="P205" s="7"/>
      <c r="Q205" s="7"/>
      <c r="R205" s="7"/>
      <c r="S205" s="7"/>
      <c r="T205" s="7"/>
      <c r="U205" s="7"/>
      <c r="V205" s="7"/>
      <c r="W205" s="64"/>
      <c r="X205" s="64"/>
      <c r="Y205" s="64"/>
      <c r="Z205" s="64"/>
      <c r="AA205" s="7"/>
      <c r="AB205" s="7"/>
      <c r="AC205" s="7"/>
      <c r="AD205" s="7"/>
      <c r="AE205" s="7"/>
      <c r="AF205" s="7"/>
      <c r="AG205" s="7"/>
    </row>
    <row r="206" spans="1:33" hidden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x14ac:dyDescent="0.25">
      <c r="A207" s="95"/>
      <c r="B207" s="95"/>
      <c r="C207" s="95"/>
      <c r="D207" s="26"/>
      <c r="E207" s="95"/>
      <c r="F207" s="95"/>
      <c r="G207" s="95"/>
      <c r="H207" s="26"/>
      <c r="I207" s="95"/>
      <c r="J207" s="95"/>
      <c r="K207" s="95"/>
      <c r="L207" s="65"/>
      <c r="M207" s="65"/>
      <c r="N207" s="65"/>
      <c r="O207" s="8"/>
      <c r="P207" s="65"/>
      <c r="Q207" s="65"/>
      <c r="R207" s="65"/>
      <c r="S207" s="8"/>
      <c r="T207" s="65"/>
      <c r="U207" s="65"/>
      <c r="V207" s="65"/>
      <c r="W207" s="65"/>
      <c r="X207" s="65"/>
      <c r="Y207" s="65"/>
      <c r="Z207" s="8"/>
      <c r="AA207" s="65"/>
      <c r="AB207" s="65"/>
      <c r="AC207" s="65"/>
      <c r="AD207" s="8"/>
      <c r="AE207" s="65"/>
      <c r="AF207" s="65"/>
      <c r="AG207" s="65"/>
    </row>
    <row r="208" spans="1:33" x14ac:dyDescent="0.25">
      <c r="A208" s="200"/>
      <c r="B208" s="200"/>
      <c r="C208" s="200"/>
      <c r="D208" s="200"/>
      <c r="E208" s="9"/>
      <c r="F208" s="9"/>
      <c r="G208" s="9"/>
      <c r="H208" s="9"/>
      <c r="I208" s="9"/>
      <c r="J208" s="9"/>
      <c r="K208" s="9"/>
      <c r="L208" s="66"/>
      <c r="M208" s="66"/>
      <c r="N208" s="66"/>
      <c r="O208" s="66"/>
      <c r="W208" s="66"/>
      <c r="X208" s="66"/>
      <c r="Y208" s="66"/>
      <c r="Z208" s="66"/>
    </row>
    <row r="209" spans="1:33" x14ac:dyDescent="0.25">
      <c r="A209" s="125" t="s">
        <v>391</v>
      </c>
      <c r="B209" s="125"/>
      <c r="C209" s="125"/>
      <c r="D209" s="125"/>
      <c r="E209" s="125"/>
      <c r="F209" s="125"/>
      <c r="G209" s="14"/>
      <c r="H209" s="14"/>
      <c r="I209" s="15"/>
      <c r="J209" s="125" t="s">
        <v>38</v>
      </c>
      <c r="K209" s="125"/>
      <c r="L209" s="67" t="s">
        <v>391</v>
      </c>
      <c r="M209" s="67"/>
      <c r="N209" s="67"/>
      <c r="O209" s="67"/>
      <c r="P209" s="67"/>
      <c r="Q209" s="67"/>
      <c r="R209" s="4"/>
      <c r="S209" s="4"/>
      <c r="T209" s="2"/>
      <c r="U209" s="67" t="s">
        <v>38</v>
      </c>
      <c r="V209" s="67"/>
      <c r="W209" s="67" t="s">
        <v>391</v>
      </c>
      <c r="X209" s="67"/>
      <c r="Y209" s="67"/>
      <c r="Z209" s="67"/>
      <c r="AA209" s="67"/>
      <c r="AB209" s="67"/>
      <c r="AC209" s="4"/>
      <c r="AD209" s="4"/>
      <c r="AE209" s="2"/>
      <c r="AF209" s="67" t="s">
        <v>38</v>
      </c>
      <c r="AG209" s="67"/>
    </row>
    <row r="210" spans="1:33" ht="12.75" customHeight="1" x14ac:dyDescent="0.25">
      <c r="A210" s="6"/>
      <c r="B210" s="9"/>
      <c r="C210" s="9"/>
      <c r="D210" s="9"/>
      <c r="E210" s="9"/>
      <c r="F210" s="9"/>
      <c r="G210" s="11"/>
      <c r="H210" s="103"/>
      <c r="I210" s="103"/>
      <c r="J210" s="103" t="s">
        <v>0</v>
      </c>
      <c r="K210" s="103"/>
      <c r="L210" s="9"/>
      <c r="R210" s="1"/>
      <c r="S210" s="103"/>
      <c r="T210" s="103"/>
      <c r="U210" s="103" t="s">
        <v>0</v>
      </c>
      <c r="V210" s="103"/>
      <c r="W210" s="9"/>
      <c r="AC210" s="1"/>
      <c r="AD210" s="103"/>
      <c r="AE210" s="103"/>
      <c r="AF210" s="103" t="s">
        <v>0</v>
      </c>
      <c r="AG210" s="103"/>
    </row>
    <row r="211" spans="1:33" ht="12.75" customHeight="1" x14ac:dyDescent="0.25">
      <c r="A211" s="9"/>
      <c r="B211" s="9"/>
      <c r="C211" s="9"/>
      <c r="D211" s="9"/>
      <c r="E211" s="9"/>
      <c r="F211" s="9"/>
      <c r="G211" s="9"/>
      <c r="H211" s="103"/>
      <c r="I211" s="103"/>
      <c r="J211" s="103" t="s">
        <v>632</v>
      </c>
      <c r="K211" s="103"/>
      <c r="S211" s="103"/>
      <c r="T211" s="103"/>
      <c r="U211" s="103" t="s">
        <v>632</v>
      </c>
      <c r="V211" s="103"/>
      <c r="AD211" s="103"/>
      <c r="AE211" s="103"/>
      <c r="AF211" s="103" t="s">
        <v>632</v>
      </c>
      <c r="AG211" s="103"/>
    </row>
    <row r="212" spans="1:33" ht="21.75" customHeight="1" x14ac:dyDescent="0.25">
      <c r="A212" s="9"/>
      <c r="B212" s="9"/>
      <c r="C212" s="9"/>
      <c r="D212" s="9"/>
      <c r="E212" s="9"/>
      <c r="F212" s="9"/>
      <c r="G212" s="12"/>
      <c r="H212" s="104" t="s">
        <v>633</v>
      </c>
      <c r="I212" s="104"/>
      <c r="J212" s="104"/>
      <c r="K212" s="104"/>
      <c r="R212" s="3"/>
      <c r="S212" s="104" t="s">
        <v>633</v>
      </c>
      <c r="T212" s="104"/>
      <c r="U212" s="104"/>
      <c r="V212" s="104"/>
      <c r="AC212" s="3"/>
      <c r="AD212" s="104" t="s">
        <v>633</v>
      </c>
      <c r="AE212" s="104"/>
      <c r="AF212" s="104"/>
      <c r="AG212" s="104"/>
    </row>
    <row r="213" spans="1:33" ht="19.5" customHeight="1" x14ac:dyDescent="0.25">
      <c r="A213" s="9"/>
      <c r="B213" s="9"/>
      <c r="C213" s="9"/>
      <c r="D213" s="9"/>
      <c r="E213" s="9"/>
      <c r="F213" s="9"/>
      <c r="G213" s="12"/>
      <c r="H213" s="94" t="s">
        <v>1</v>
      </c>
      <c r="I213" s="94"/>
      <c r="J213" s="94"/>
      <c r="K213" s="94"/>
      <c r="R213" s="3"/>
      <c r="S213" s="94" t="s">
        <v>1</v>
      </c>
      <c r="T213" s="94"/>
      <c r="U213" s="94"/>
      <c r="V213" s="94"/>
      <c r="AC213" s="3"/>
      <c r="AD213" s="94" t="s">
        <v>1</v>
      </c>
      <c r="AE213" s="94"/>
      <c r="AF213" s="94"/>
      <c r="AG213" s="94"/>
    </row>
    <row r="214" spans="1:33" ht="21" customHeight="1" x14ac:dyDescent="0.25">
      <c r="A214" s="9"/>
      <c r="B214" s="9"/>
      <c r="C214" s="9"/>
      <c r="D214" s="9"/>
      <c r="E214" s="9"/>
      <c r="F214" s="9"/>
      <c r="G214" s="12"/>
      <c r="H214" s="94" t="s">
        <v>2</v>
      </c>
      <c r="I214" s="94"/>
      <c r="J214" s="94"/>
      <c r="K214" s="94"/>
      <c r="R214" s="3"/>
      <c r="S214" s="94" t="s">
        <v>2</v>
      </c>
      <c r="T214" s="94"/>
      <c r="U214" s="94"/>
      <c r="V214" s="94"/>
      <c r="AC214" s="3"/>
      <c r="AD214" s="94" t="s">
        <v>2</v>
      </c>
      <c r="AE214" s="94"/>
      <c r="AF214" s="94"/>
      <c r="AG214" s="94"/>
    </row>
    <row r="215" spans="1:33" ht="18.75" customHeight="1" x14ac:dyDescent="0.25">
      <c r="A215" s="9"/>
      <c r="B215" s="9"/>
      <c r="C215" s="9"/>
      <c r="D215" s="9"/>
      <c r="E215" s="9"/>
      <c r="F215" s="9"/>
      <c r="G215" s="9"/>
      <c r="H215" s="94" t="s">
        <v>3</v>
      </c>
      <c r="I215" s="94"/>
      <c r="J215" s="94"/>
      <c r="K215" s="94"/>
      <c r="S215" s="94" t="s">
        <v>3</v>
      </c>
      <c r="T215" s="94"/>
      <c r="U215" s="94"/>
      <c r="V215" s="94"/>
      <c r="AD215" s="94" t="s">
        <v>3</v>
      </c>
      <c r="AE215" s="94"/>
      <c r="AF215" s="94"/>
      <c r="AG215" s="94"/>
    </row>
    <row r="216" spans="1:33" ht="12.75" customHeight="1" x14ac:dyDescent="0.25">
      <c r="A216" s="9"/>
      <c r="B216" s="9"/>
      <c r="C216" s="9"/>
      <c r="D216" s="9"/>
      <c r="E216" s="9"/>
      <c r="F216" s="9"/>
      <c r="G216" s="9"/>
      <c r="H216" s="95" t="s">
        <v>36</v>
      </c>
      <c r="I216" s="95"/>
      <c r="J216" s="95"/>
      <c r="K216" s="95"/>
      <c r="S216" s="95" t="s">
        <v>36</v>
      </c>
      <c r="T216" s="95"/>
      <c r="U216" s="95"/>
      <c r="V216" s="95"/>
      <c r="AD216" s="95" t="s">
        <v>36</v>
      </c>
      <c r="AE216" s="95"/>
      <c r="AF216" s="95"/>
      <c r="AG216" s="95"/>
    </row>
    <row r="217" spans="1:33" x14ac:dyDescent="0.25">
      <c r="C217" s="98" t="s">
        <v>355</v>
      </c>
      <c r="D217" s="98"/>
      <c r="E217" s="98"/>
      <c r="F217" s="98"/>
      <c r="G217" s="98"/>
      <c r="H217" s="98"/>
      <c r="I217" s="98"/>
      <c r="N217" s="98" t="s">
        <v>504</v>
      </c>
      <c r="O217" s="98"/>
      <c r="P217" s="98"/>
      <c r="Q217" s="98"/>
      <c r="R217" s="98"/>
      <c r="S217" s="98"/>
      <c r="T217" s="98"/>
      <c r="W217" s="37"/>
      <c r="X217" s="37"/>
      <c r="Y217" s="149" t="s">
        <v>593</v>
      </c>
      <c r="Z217" s="149"/>
      <c r="AA217" s="149"/>
      <c r="AB217" s="149"/>
      <c r="AC217" s="149"/>
      <c r="AD217" s="149"/>
      <c r="AE217" s="149"/>
      <c r="AF217" s="37"/>
      <c r="AG217" s="37"/>
    </row>
    <row r="218" spans="1:33" ht="5.25" customHeight="1" x14ac:dyDescent="0.25"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</row>
    <row r="219" spans="1:33" x14ac:dyDescent="0.25">
      <c r="A219" s="66" t="s">
        <v>16</v>
      </c>
      <c r="B219" s="66"/>
      <c r="C219" s="66"/>
      <c r="D219" s="66"/>
      <c r="E219" s="98" t="s">
        <v>275</v>
      </c>
      <c r="F219" s="98"/>
      <c r="G219" s="98"/>
      <c r="H219" s="98"/>
      <c r="I219" s="98"/>
      <c r="J219" s="98"/>
      <c r="K219" s="98"/>
      <c r="L219" s="66" t="s">
        <v>16</v>
      </c>
      <c r="M219" s="66"/>
      <c r="N219" s="66"/>
      <c r="O219" s="66"/>
      <c r="P219" s="98" t="s">
        <v>275</v>
      </c>
      <c r="Q219" s="98"/>
      <c r="R219" s="98"/>
      <c r="S219" s="98"/>
      <c r="T219" s="98"/>
      <c r="U219" s="98"/>
      <c r="V219" s="98"/>
      <c r="W219" s="148" t="s">
        <v>16</v>
      </c>
      <c r="X219" s="148"/>
      <c r="Y219" s="148"/>
      <c r="Z219" s="148"/>
      <c r="AA219" s="149" t="s">
        <v>275</v>
      </c>
      <c r="AB219" s="149"/>
      <c r="AC219" s="149"/>
      <c r="AD219" s="149"/>
      <c r="AE219" s="149"/>
      <c r="AF219" s="149"/>
      <c r="AG219" s="149"/>
    </row>
    <row r="220" spans="1:33" ht="28.5" customHeight="1" x14ac:dyDescent="0.25">
      <c r="A220" s="99" t="s">
        <v>17</v>
      </c>
      <c r="B220" s="99"/>
      <c r="C220" s="99"/>
      <c r="D220" s="99"/>
      <c r="E220" s="100" t="s">
        <v>503</v>
      </c>
      <c r="F220" s="100"/>
      <c r="G220" s="100"/>
      <c r="H220" s="100"/>
      <c r="I220" s="100"/>
      <c r="J220" s="100"/>
      <c r="K220" s="100"/>
      <c r="L220" s="99" t="s">
        <v>17</v>
      </c>
      <c r="M220" s="99"/>
      <c r="N220" s="99"/>
      <c r="O220" s="99"/>
      <c r="P220" s="100" t="s">
        <v>503</v>
      </c>
      <c r="Q220" s="100"/>
      <c r="R220" s="100"/>
      <c r="S220" s="100"/>
      <c r="T220" s="100"/>
      <c r="U220" s="100"/>
      <c r="V220" s="100"/>
      <c r="W220" s="150" t="s">
        <v>17</v>
      </c>
      <c r="X220" s="150"/>
      <c r="Y220" s="150"/>
      <c r="Z220" s="150"/>
      <c r="AA220" s="151" t="s">
        <v>503</v>
      </c>
      <c r="AB220" s="151"/>
      <c r="AC220" s="151"/>
      <c r="AD220" s="151"/>
      <c r="AE220" s="151"/>
      <c r="AF220" s="151"/>
      <c r="AG220" s="151"/>
    </row>
    <row r="221" spans="1:33" x14ac:dyDescent="0.25">
      <c r="A221" s="66" t="s">
        <v>18</v>
      </c>
      <c r="B221" s="66"/>
      <c r="C221" s="66"/>
      <c r="D221" s="66"/>
      <c r="E221" s="67">
        <v>12</v>
      </c>
      <c r="F221" s="67"/>
      <c r="G221" s="67"/>
      <c r="H221" s="67"/>
      <c r="I221" s="67"/>
      <c r="J221" s="67"/>
      <c r="K221" s="67"/>
      <c r="L221" s="66" t="s">
        <v>18</v>
      </c>
      <c r="M221" s="66"/>
      <c r="N221" s="66"/>
      <c r="O221" s="66"/>
      <c r="P221" s="67">
        <v>12</v>
      </c>
      <c r="Q221" s="67"/>
      <c r="R221" s="67"/>
      <c r="S221" s="67"/>
      <c r="T221" s="67"/>
      <c r="U221" s="67"/>
      <c r="V221" s="67"/>
      <c r="W221" s="148" t="s">
        <v>18</v>
      </c>
      <c r="X221" s="148"/>
      <c r="Y221" s="148"/>
      <c r="Z221" s="148"/>
      <c r="AA221" s="126">
        <v>12</v>
      </c>
      <c r="AB221" s="126"/>
      <c r="AC221" s="126"/>
      <c r="AD221" s="126"/>
      <c r="AE221" s="126"/>
      <c r="AF221" s="126"/>
      <c r="AG221" s="126"/>
    </row>
    <row r="222" spans="1:33" x14ac:dyDescent="0.25">
      <c r="A222" s="66" t="s">
        <v>24</v>
      </c>
      <c r="B222" s="66"/>
      <c r="C222" s="66"/>
      <c r="D222" s="66"/>
      <c r="E222" s="67">
        <v>60</v>
      </c>
      <c r="F222" s="67"/>
      <c r="G222" s="67"/>
      <c r="H222" s="67"/>
      <c r="I222" s="67"/>
      <c r="J222" s="67"/>
      <c r="K222" s="67"/>
      <c r="L222" s="66" t="s">
        <v>24</v>
      </c>
      <c r="M222" s="66"/>
      <c r="N222" s="66"/>
      <c r="O222" s="66"/>
      <c r="P222" s="67">
        <v>100</v>
      </c>
      <c r="Q222" s="67"/>
      <c r="R222" s="67"/>
      <c r="S222" s="67"/>
      <c r="T222" s="67"/>
      <c r="U222" s="67"/>
      <c r="V222" s="67"/>
      <c r="W222" s="148" t="s">
        <v>24</v>
      </c>
      <c r="X222" s="148"/>
      <c r="Y222" s="148"/>
      <c r="Z222" s="148"/>
      <c r="AA222" s="126">
        <v>80</v>
      </c>
      <c r="AB222" s="126"/>
      <c r="AC222" s="126"/>
      <c r="AD222" s="126"/>
      <c r="AE222" s="126"/>
      <c r="AF222" s="126"/>
      <c r="AG222" s="126"/>
    </row>
    <row r="223" spans="1:33" x14ac:dyDescent="0.25">
      <c r="A223" s="110" t="s">
        <v>19</v>
      </c>
      <c r="B223" s="110"/>
      <c r="C223" s="110"/>
      <c r="D223" s="110"/>
      <c r="E223" s="110"/>
      <c r="F223" s="105" t="s">
        <v>20</v>
      </c>
      <c r="G223" s="105"/>
      <c r="H223" s="105"/>
      <c r="I223" s="105"/>
      <c r="J223" s="105"/>
      <c r="K223" s="105"/>
      <c r="L223" s="110" t="s">
        <v>19</v>
      </c>
      <c r="M223" s="110"/>
      <c r="N223" s="110"/>
      <c r="O223" s="110"/>
      <c r="P223" s="110"/>
      <c r="Q223" s="105" t="s">
        <v>20</v>
      </c>
      <c r="R223" s="105"/>
      <c r="S223" s="105"/>
      <c r="T223" s="105"/>
      <c r="U223" s="105"/>
      <c r="V223" s="105"/>
      <c r="W223" s="176" t="s">
        <v>19</v>
      </c>
      <c r="X223" s="176"/>
      <c r="Y223" s="176"/>
      <c r="Z223" s="176"/>
      <c r="AA223" s="176"/>
      <c r="AB223" s="174" t="s">
        <v>20</v>
      </c>
      <c r="AC223" s="174"/>
      <c r="AD223" s="174"/>
      <c r="AE223" s="174"/>
      <c r="AF223" s="174"/>
      <c r="AG223" s="174"/>
    </row>
    <row r="224" spans="1:33" x14ac:dyDescent="0.25">
      <c r="A224" s="110"/>
      <c r="B224" s="110"/>
      <c r="C224" s="110"/>
      <c r="D224" s="110"/>
      <c r="E224" s="110"/>
      <c r="F224" s="105" t="s">
        <v>21</v>
      </c>
      <c r="G224" s="105"/>
      <c r="H224" s="105"/>
      <c r="I224" s="105" t="s">
        <v>22</v>
      </c>
      <c r="J224" s="105"/>
      <c r="K224" s="105"/>
      <c r="L224" s="110"/>
      <c r="M224" s="110"/>
      <c r="N224" s="110"/>
      <c r="O224" s="110"/>
      <c r="P224" s="110"/>
      <c r="Q224" s="105" t="s">
        <v>21</v>
      </c>
      <c r="R224" s="105"/>
      <c r="S224" s="105"/>
      <c r="T224" s="105" t="s">
        <v>22</v>
      </c>
      <c r="U224" s="105"/>
      <c r="V224" s="105"/>
      <c r="W224" s="176"/>
      <c r="X224" s="176"/>
      <c r="Y224" s="176"/>
      <c r="Z224" s="176"/>
      <c r="AA224" s="176"/>
      <c r="AB224" s="174" t="s">
        <v>21</v>
      </c>
      <c r="AC224" s="174"/>
      <c r="AD224" s="174"/>
      <c r="AE224" s="174" t="s">
        <v>22</v>
      </c>
      <c r="AF224" s="174"/>
      <c r="AG224" s="174"/>
    </row>
    <row r="225" spans="1:33" x14ac:dyDescent="0.25">
      <c r="A225" s="109" t="s">
        <v>276</v>
      </c>
      <c r="B225" s="109"/>
      <c r="C225" s="109"/>
      <c r="D225" s="109"/>
      <c r="E225" s="109"/>
      <c r="F225" s="81">
        <v>68.400000000000006</v>
      </c>
      <c r="G225" s="83"/>
      <c r="H225" s="82"/>
      <c r="I225" s="81">
        <v>54.6</v>
      </c>
      <c r="J225" s="83"/>
      <c r="K225" s="82"/>
      <c r="L225" s="109" t="s">
        <v>276</v>
      </c>
      <c r="M225" s="109"/>
      <c r="N225" s="109"/>
      <c r="O225" s="109"/>
      <c r="P225" s="109"/>
      <c r="Q225" s="81">
        <f>F225*100/60</f>
        <v>114.00000000000001</v>
      </c>
      <c r="R225" s="83"/>
      <c r="S225" s="82"/>
      <c r="T225" s="81">
        <f>I225*100/60</f>
        <v>91</v>
      </c>
      <c r="U225" s="83"/>
      <c r="V225" s="82"/>
      <c r="W225" s="173" t="s">
        <v>276</v>
      </c>
      <c r="X225" s="173"/>
      <c r="Y225" s="173"/>
      <c r="Z225" s="173"/>
      <c r="AA225" s="173"/>
      <c r="AB225" s="132">
        <f>F225*80/60</f>
        <v>91.2</v>
      </c>
      <c r="AC225" s="133"/>
      <c r="AD225" s="134"/>
      <c r="AE225" s="132">
        <f>I225*80/60</f>
        <v>72.8</v>
      </c>
      <c r="AF225" s="133"/>
      <c r="AG225" s="134"/>
    </row>
    <row r="226" spans="1:33" x14ac:dyDescent="0.25">
      <c r="A226" s="109" t="s">
        <v>55</v>
      </c>
      <c r="B226" s="109"/>
      <c r="C226" s="109"/>
      <c r="D226" s="109"/>
      <c r="E226" s="109"/>
      <c r="F226" s="81">
        <v>4</v>
      </c>
      <c r="G226" s="83"/>
      <c r="H226" s="82"/>
      <c r="I226" s="81">
        <v>4</v>
      </c>
      <c r="J226" s="83"/>
      <c r="K226" s="82"/>
      <c r="L226" s="109" t="s">
        <v>55</v>
      </c>
      <c r="M226" s="109"/>
      <c r="N226" s="109"/>
      <c r="O226" s="109"/>
      <c r="P226" s="109"/>
      <c r="Q226" s="81">
        <f t="shared" ref="Q226" si="68">F226*100/60</f>
        <v>6.666666666666667</v>
      </c>
      <c r="R226" s="83"/>
      <c r="S226" s="82"/>
      <c r="T226" s="81">
        <f t="shared" ref="T226:T227" si="69">I226*100/60</f>
        <v>6.666666666666667</v>
      </c>
      <c r="U226" s="83"/>
      <c r="V226" s="82"/>
      <c r="W226" s="173" t="s">
        <v>55</v>
      </c>
      <c r="X226" s="173"/>
      <c r="Y226" s="173"/>
      <c r="Z226" s="173"/>
      <c r="AA226" s="173"/>
      <c r="AB226" s="132">
        <f t="shared" ref="AB226" si="70">F226*80/60</f>
        <v>5.333333333333333</v>
      </c>
      <c r="AC226" s="133"/>
      <c r="AD226" s="134"/>
      <c r="AE226" s="132">
        <f t="shared" ref="AE226:AE227" si="71">I226*80/60</f>
        <v>5.333333333333333</v>
      </c>
      <c r="AF226" s="133"/>
      <c r="AG226" s="134"/>
    </row>
    <row r="227" spans="1:33" x14ac:dyDescent="0.25">
      <c r="A227" s="109" t="s">
        <v>25</v>
      </c>
      <c r="B227" s="109"/>
      <c r="C227" s="109"/>
      <c r="D227" s="109"/>
      <c r="E227" s="109"/>
      <c r="F227" s="81"/>
      <c r="G227" s="83"/>
      <c r="H227" s="82"/>
      <c r="I227" s="88">
        <v>60</v>
      </c>
      <c r="J227" s="89"/>
      <c r="K227" s="90"/>
      <c r="L227" s="109" t="s">
        <v>25</v>
      </c>
      <c r="M227" s="109"/>
      <c r="N227" s="109"/>
      <c r="O227" s="109"/>
      <c r="P227" s="109"/>
      <c r="Q227" s="81"/>
      <c r="R227" s="83"/>
      <c r="S227" s="82"/>
      <c r="T227" s="81">
        <f t="shared" si="69"/>
        <v>100</v>
      </c>
      <c r="U227" s="83"/>
      <c r="V227" s="82"/>
      <c r="W227" s="173" t="s">
        <v>25</v>
      </c>
      <c r="X227" s="173"/>
      <c r="Y227" s="173"/>
      <c r="Z227" s="173"/>
      <c r="AA227" s="173"/>
      <c r="AB227" s="132"/>
      <c r="AC227" s="133"/>
      <c r="AD227" s="134"/>
      <c r="AE227" s="132">
        <f t="shared" si="71"/>
        <v>80</v>
      </c>
      <c r="AF227" s="133"/>
      <c r="AG227" s="134"/>
    </row>
    <row r="228" spans="1:33" x14ac:dyDescent="0.25">
      <c r="A228" s="109"/>
      <c r="B228" s="109"/>
      <c r="C228" s="109"/>
      <c r="D228" s="109"/>
      <c r="E228" s="109"/>
      <c r="F228" s="81"/>
      <c r="G228" s="83"/>
      <c r="H228" s="82"/>
      <c r="I228" s="81"/>
      <c r="J228" s="83"/>
      <c r="K228" s="82"/>
      <c r="L228" s="109"/>
      <c r="M228" s="109"/>
      <c r="N228" s="109"/>
      <c r="O228" s="109"/>
      <c r="P228" s="109"/>
      <c r="Q228" s="81"/>
      <c r="R228" s="83"/>
      <c r="S228" s="82"/>
      <c r="T228" s="81"/>
      <c r="U228" s="83"/>
      <c r="V228" s="82"/>
      <c r="W228" s="173"/>
      <c r="X228" s="173"/>
      <c r="Y228" s="173"/>
      <c r="Z228" s="173"/>
      <c r="AA228" s="173"/>
      <c r="AB228" s="132"/>
      <c r="AC228" s="133"/>
      <c r="AD228" s="134"/>
      <c r="AE228" s="132"/>
      <c r="AF228" s="133"/>
      <c r="AG228" s="134"/>
    </row>
    <row r="229" spans="1:33" x14ac:dyDescent="0.25">
      <c r="A229" s="109"/>
      <c r="B229" s="109"/>
      <c r="C229" s="109"/>
      <c r="D229" s="109"/>
      <c r="E229" s="109"/>
      <c r="F229" s="91"/>
      <c r="G229" s="92"/>
      <c r="H229" s="93"/>
      <c r="I229" s="91"/>
      <c r="J229" s="92"/>
      <c r="K229" s="93"/>
      <c r="L229" s="109"/>
      <c r="M229" s="109"/>
      <c r="N229" s="109"/>
      <c r="O229" s="109"/>
      <c r="P229" s="109"/>
      <c r="Q229" s="91"/>
      <c r="R229" s="92"/>
      <c r="S229" s="93"/>
      <c r="T229" s="91"/>
      <c r="U229" s="92"/>
      <c r="V229" s="93"/>
      <c r="W229" s="173"/>
      <c r="X229" s="173"/>
      <c r="Y229" s="173"/>
      <c r="Z229" s="173"/>
      <c r="AA229" s="173"/>
      <c r="AB229" s="152"/>
      <c r="AC229" s="153"/>
      <c r="AD229" s="154"/>
      <c r="AE229" s="152"/>
      <c r="AF229" s="153"/>
      <c r="AG229" s="154"/>
    </row>
    <row r="230" spans="1:33" x14ac:dyDescent="0.25">
      <c r="A230" s="109"/>
      <c r="B230" s="109"/>
      <c r="C230" s="109"/>
      <c r="D230" s="109"/>
      <c r="E230" s="109"/>
      <c r="F230" s="81"/>
      <c r="G230" s="83"/>
      <c r="H230" s="82"/>
      <c r="I230" s="81"/>
      <c r="J230" s="83"/>
      <c r="K230" s="82"/>
      <c r="L230" s="109"/>
      <c r="M230" s="109"/>
      <c r="N230" s="109"/>
      <c r="O230" s="109"/>
      <c r="P230" s="109"/>
      <c r="Q230" s="81"/>
      <c r="R230" s="83"/>
      <c r="S230" s="82"/>
      <c r="T230" s="81"/>
      <c r="U230" s="83"/>
      <c r="V230" s="82"/>
      <c r="W230" s="173"/>
      <c r="X230" s="173"/>
      <c r="Y230" s="173"/>
      <c r="Z230" s="173"/>
      <c r="AA230" s="173"/>
      <c r="AB230" s="132"/>
      <c r="AC230" s="133"/>
      <c r="AD230" s="134"/>
      <c r="AE230" s="132"/>
      <c r="AF230" s="133"/>
      <c r="AG230" s="134"/>
    </row>
    <row r="231" spans="1:33" x14ac:dyDescent="0.25">
      <c r="A231" s="85"/>
      <c r="B231" s="86"/>
      <c r="C231" s="86"/>
      <c r="D231" s="86"/>
      <c r="E231" s="87"/>
      <c r="F231" s="105"/>
      <c r="G231" s="105"/>
      <c r="H231" s="105"/>
      <c r="I231" s="105"/>
      <c r="J231" s="105"/>
      <c r="K231" s="105"/>
      <c r="L231" s="85"/>
      <c r="M231" s="86"/>
      <c r="N231" s="86"/>
      <c r="O231" s="86"/>
      <c r="P231" s="87"/>
      <c r="Q231" s="105"/>
      <c r="R231" s="105"/>
      <c r="S231" s="105"/>
      <c r="T231" s="105"/>
      <c r="U231" s="105"/>
      <c r="V231" s="105"/>
      <c r="W231" s="135"/>
      <c r="X231" s="136"/>
      <c r="Y231" s="136"/>
      <c r="Z231" s="136"/>
      <c r="AA231" s="137"/>
      <c r="AB231" s="174"/>
      <c r="AC231" s="174"/>
      <c r="AD231" s="174"/>
      <c r="AE231" s="174"/>
      <c r="AF231" s="174"/>
      <c r="AG231" s="174"/>
    </row>
    <row r="232" spans="1:33" x14ac:dyDescent="0.2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  <c r="AG232" s="174"/>
    </row>
    <row r="233" spans="1:33" x14ac:dyDescent="0.2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</row>
    <row r="234" spans="1:33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</row>
    <row r="235" spans="1:33" ht="15" customHeight="1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</row>
    <row r="236" spans="1:33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</row>
    <row r="237" spans="1:33" x14ac:dyDescent="0.25">
      <c r="A237" s="68" t="s">
        <v>31</v>
      </c>
      <c r="B237" s="68"/>
      <c r="C237" s="68"/>
      <c r="D237" s="68"/>
      <c r="E237" s="68"/>
      <c r="F237" s="68"/>
      <c r="G237" s="68"/>
      <c r="H237" s="68"/>
      <c r="I237" s="84"/>
      <c r="J237" s="84"/>
      <c r="K237" s="84"/>
      <c r="L237" s="68" t="s">
        <v>31</v>
      </c>
      <c r="M237" s="68"/>
      <c r="N237" s="68"/>
      <c r="O237" s="68"/>
      <c r="P237" s="68"/>
      <c r="Q237" s="68"/>
      <c r="R237" s="68"/>
      <c r="S237" s="68"/>
      <c r="T237" s="84"/>
      <c r="U237" s="84"/>
      <c r="V237" s="84"/>
      <c r="W237" s="139" t="s">
        <v>31</v>
      </c>
      <c r="X237" s="139"/>
      <c r="Y237" s="139"/>
      <c r="Z237" s="139"/>
      <c r="AA237" s="139"/>
      <c r="AB237" s="139"/>
      <c r="AC237" s="139"/>
      <c r="AD237" s="139"/>
      <c r="AE237" s="138"/>
      <c r="AF237" s="138"/>
      <c r="AG237" s="138"/>
    </row>
    <row r="238" spans="1:33" ht="15" customHeight="1" x14ac:dyDescent="0.25">
      <c r="A238" s="105" t="s">
        <v>26</v>
      </c>
      <c r="B238" s="105"/>
      <c r="C238" s="105"/>
      <c r="D238" s="105"/>
      <c r="E238" s="105"/>
      <c r="F238" s="105"/>
      <c r="G238" s="106" t="s">
        <v>30</v>
      </c>
      <c r="H238" s="106"/>
      <c r="I238" s="75" t="s">
        <v>9</v>
      </c>
      <c r="J238" s="76"/>
      <c r="K238" s="77"/>
      <c r="L238" s="105" t="s">
        <v>26</v>
      </c>
      <c r="M238" s="105"/>
      <c r="N238" s="105"/>
      <c r="O238" s="105"/>
      <c r="P238" s="105"/>
      <c r="Q238" s="105"/>
      <c r="R238" s="106" t="s">
        <v>30</v>
      </c>
      <c r="S238" s="106"/>
      <c r="T238" s="75" t="s">
        <v>9</v>
      </c>
      <c r="U238" s="76"/>
      <c r="V238" s="77"/>
      <c r="W238" s="174" t="s">
        <v>26</v>
      </c>
      <c r="X238" s="174"/>
      <c r="Y238" s="174"/>
      <c r="Z238" s="174"/>
      <c r="AA238" s="174"/>
      <c r="AB238" s="174"/>
      <c r="AC238" s="175" t="s">
        <v>30</v>
      </c>
      <c r="AD238" s="175"/>
      <c r="AE238" s="142" t="s">
        <v>9</v>
      </c>
      <c r="AF238" s="143"/>
      <c r="AG238" s="144"/>
    </row>
    <row r="239" spans="1:33" x14ac:dyDescent="0.25">
      <c r="A239" s="105" t="s">
        <v>27</v>
      </c>
      <c r="B239" s="105"/>
      <c r="C239" s="105" t="s">
        <v>28</v>
      </c>
      <c r="D239" s="105"/>
      <c r="E239" s="105" t="s">
        <v>29</v>
      </c>
      <c r="F239" s="105"/>
      <c r="G239" s="106"/>
      <c r="H239" s="106"/>
      <c r="I239" s="78"/>
      <c r="J239" s="79"/>
      <c r="K239" s="80"/>
      <c r="L239" s="105" t="s">
        <v>27</v>
      </c>
      <c r="M239" s="105"/>
      <c r="N239" s="105" t="s">
        <v>28</v>
      </c>
      <c r="O239" s="105"/>
      <c r="P239" s="105" t="s">
        <v>29</v>
      </c>
      <c r="Q239" s="105"/>
      <c r="R239" s="106"/>
      <c r="S239" s="106"/>
      <c r="T239" s="78"/>
      <c r="U239" s="79"/>
      <c r="V239" s="80"/>
      <c r="W239" s="174" t="s">
        <v>27</v>
      </c>
      <c r="X239" s="174"/>
      <c r="Y239" s="174" t="s">
        <v>28</v>
      </c>
      <c r="Z239" s="174"/>
      <c r="AA239" s="174" t="s">
        <v>29</v>
      </c>
      <c r="AB239" s="174"/>
      <c r="AC239" s="175"/>
      <c r="AD239" s="175"/>
      <c r="AE239" s="145"/>
      <c r="AF239" s="146"/>
      <c r="AG239" s="147"/>
    </row>
    <row r="240" spans="1:33" x14ac:dyDescent="0.25">
      <c r="A240" s="107">
        <v>0.5</v>
      </c>
      <c r="B240" s="107"/>
      <c r="C240" s="107">
        <v>4.4000000000000004</v>
      </c>
      <c r="D240" s="107"/>
      <c r="E240" s="107">
        <v>1.4</v>
      </c>
      <c r="F240" s="107"/>
      <c r="G240" s="107">
        <v>56.3</v>
      </c>
      <c r="H240" s="107"/>
      <c r="I240" s="107">
        <v>0.5</v>
      </c>
      <c r="J240" s="81"/>
      <c r="K240" s="5"/>
      <c r="L240" s="107">
        <f>A240*100/60</f>
        <v>0.83333333333333337</v>
      </c>
      <c r="M240" s="107"/>
      <c r="N240" s="107">
        <f t="shared" ref="N240" si="72">C240*100/60</f>
        <v>7.3333333333333339</v>
      </c>
      <c r="O240" s="107"/>
      <c r="P240" s="107">
        <f t="shared" ref="P240" si="73">E240*100/60</f>
        <v>2.3333333333333335</v>
      </c>
      <c r="Q240" s="107"/>
      <c r="R240" s="107">
        <f t="shared" ref="R240" si="74">G240*100/60</f>
        <v>93.833333333333329</v>
      </c>
      <c r="S240" s="107"/>
      <c r="T240" s="107">
        <f t="shared" ref="T240" si="75">I240*100/60</f>
        <v>0.83333333333333337</v>
      </c>
      <c r="U240" s="81"/>
      <c r="V240" s="5"/>
      <c r="W240" s="172">
        <f>A240*80/60</f>
        <v>0.66666666666666663</v>
      </c>
      <c r="X240" s="172"/>
      <c r="Y240" s="172">
        <f t="shared" ref="Y240" si="76">C240*80/60</f>
        <v>5.8666666666666663</v>
      </c>
      <c r="Z240" s="172"/>
      <c r="AA240" s="172">
        <f t="shared" ref="AA240" si="77">E240*80/60</f>
        <v>1.8666666666666667</v>
      </c>
      <c r="AB240" s="172"/>
      <c r="AC240" s="172">
        <f t="shared" ref="AC240" si="78">G240*80/60</f>
        <v>75.066666666666663</v>
      </c>
      <c r="AD240" s="172"/>
      <c r="AE240" s="172">
        <f t="shared" ref="AE240" si="79">I240*80/60</f>
        <v>0.66666666666666663</v>
      </c>
      <c r="AF240" s="132"/>
      <c r="AG240" s="38"/>
    </row>
    <row r="241" spans="1:33" x14ac:dyDescent="0.25">
      <c r="A241" s="123" t="s">
        <v>32</v>
      </c>
      <c r="B241" s="123"/>
      <c r="C241" s="123"/>
      <c r="D241" s="123"/>
      <c r="E241" s="123"/>
      <c r="F241" s="123"/>
      <c r="G241" s="123"/>
      <c r="H241" s="123"/>
      <c r="I241" s="124"/>
      <c r="J241" s="124"/>
      <c r="K241" s="124"/>
      <c r="L241" s="84" t="s">
        <v>32</v>
      </c>
      <c r="M241" s="84"/>
      <c r="N241" s="84"/>
      <c r="O241" s="84"/>
      <c r="P241" s="84"/>
      <c r="Q241" s="84"/>
      <c r="R241" s="84"/>
      <c r="S241" s="84"/>
      <c r="T241" s="108"/>
      <c r="U241" s="108"/>
      <c r="V241" s="108"/>
      <c r="W241" s="138" t="s">
        <v>32</v>
      </c>
      <c r="X241" s="138"/>
      <c r="Y241" s="138"/>
      <c r="Z241" s="138"/>
      <c r="AA241" s="138"/>
      <c r="AB241" s="138"/>
      <c r="AC241" s="138"/>
      <c r="AD241" s="138"/>
      <c r="AE241" s="310"/>
      <c r="AF241" s="310"/>
      <c r="AG241" s="310"/>
    </row>
    <row r="242" spans="1:33" ht="66" customHeight="1" x14ac:dyDescent="0.25">
      <c r="A242" s="308" t="s">
        <v>277</v>
      </c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371" t="s">
        <v>277</v>
      </c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365" t="s">
        <v>277</v>
      </c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</row>
    <row r="243" spans="1:33" x14ac:dyDescent="0.25">
      <c r="A243" s="125" t="s">
        <v>10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67" t="s">
        <v>10</v>
      </c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126" t="s">
        <v>10</v>
      </c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</row>
    <row r="244" spans="1:33" ht="49.5" customHeight="1" x14ac:dyDescent="0.25">
      <c r="A244" s="121" t="s">
        <v>278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63" t="s">
        <v>278</v>
      </c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127" t="s">
        <v>278</v>
      </c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</row>
    <row r="245" spans="1:33" x14ac:dyDescent="0.25">
      <c r="A245" s="125" t="s">
        <v>11</v>
      </c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67" t="s">
        <v>11</v>
      </c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126" t="s">
        <v>11</v>
      </c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</row>
    <row r="246" spans="1:33" ht="50.25" customHeight="1" x14ac:dyDescent="0.25">
      <c r="A246" s="121" t="s">
        <v>279</v>
      </c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63" t="s">
        <v>279</v>
      </c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127" t="s">
        <v>279</v>
      </c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</row>
    <row r="247" spans="1:33" ht="28.5" hidden="1" customHeight="1" x14ac:dyDescent="0.25">
      <c r="A247" s="224"/>
      <c r="B247" s="224"/>
      <c r="C247" s="224"/>
      <c r="D247" s="224"/>
      <c r="E247" s="23"/>
      <c r="F247" s="23"/>
      <c r="G247" s="23"/>
      <c r="H247" s="23"/>
      <c r="I247" s="23"/>
      <c r="J247" s="23"/>
      <c r="K247" s="23"/>
      <c r="L247" s="64"/>
      <c r="M247" s="64"/>
      <c r="N247" s="64"/>
      <c r="O247" s="64"/>
      <c r="P247" s="7"/>
      <c r="Q247" s="7"/>
      <c r="R247" s="7"/>
      <c r="S247" s="7"/>
      <c r="T247" s="7"/>
      <c r="U247" s="7"/>
      <c r="V247" s="7"/>
      <c r="W247" s="162"/>
      <c r="X247" s="162"/>
      <c r="Y247" s="162"/>
      <c r="Z247" s="162"/>
      <c r="AA247" s="42"/>
      <c r="AB247" s="42"/>
      <c r="AC247" s="42"/>
      <c r="AD247" s="42"/>
      <c r="AE247" s="42"/>
      <c r="AF247" s="42"/>
      <c r="AG247" s="42"/>
    </row>
    <row r="248" spans="1:33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</row>
    <row r="249" spans="1:33" x14ac:dyDescent="0.25">
      <c r="A249" s="95"/>
      <c r="B249" s="95"/>
      <c r="C249" s="95"/>
      <c r="D249" s="26"/>
      <c r="E249" s="95"/>
      <c r="F249" s="95"/>
      <c r="G249" s="95"/>
      <c r="H249" s="26"/>
      <c r="I249" s="95"/>
      <c r="J249" s="95"/>
      <c r="K249" s="95"/>
      <c r="L249" s="65"/>
      <c r="M249" s="65"/>
      <c r="N249" s="65"/>
      <c r="O249" s="8"/>
      <c r="P249" s="65"/>
      <c r="Q249" s="65"/>
      <c r="R249" s="65"/>
      <c r="S249" s="8"/>
      <c r="T249" s="65"/>
      <c r="U249" s="65"/>
      <c r="V249" s="65"/>
      <c r="W249" s="131"/>
      <c r="X249" s="131"/>
      <c r="Y249" s="131"/>
      <c r="Z249" s="44"/>
      <c r="AA249" s="131"/>
      <c r="AB249" s="131"/>
      <c r="AC249" s="131"/>
      <c r="AD249" s="44"/>
      <c r="AE249" s="131"/>
      <c r="AF249" s="131"/>
      <c r="AG249" s="131"/>
    </row>
    <row r="250" spans="1:33" x14ac:dyDescent="0.25">
      <c r="A250" s="200"/>
      <c r="B250" s="200"/>
      <c r="C250" s="200"/>
      <c r="D250" s="200"/>
      <c r="E250" s="9"/>
      <c r="F250" s="9"/>
      <c r="G250" s="9"/>
      <c r="H250" s="9"/>
      <c r="I250" s="9"/>
      <c r="J250" s="9"/>
      <c r="K250" s="9"/>
      <c r="L250" s="66"/>
      <c r="M250" s="66"/>
      <c r="N250" s="66"/>
      <c r="O250" s="66"/>
      <c r="W250" s="148"/>
      <c r="X250" s="148"/>
      <c r="Y250" s="148"/>
      <c r="Z250" s="148"/>
      <c r="AA250" s="37"/>
      <c r="AB250" s="37"/>
      <c r="AC250" s="37"/>
      <c r="AD250" s="37"/>
      <c r="AE250" s="37"/>
      <c r="AF250" s="37"/>
      <c r="AG250" s="37"/>
    </row>
    <row r="251" spans="1:33" x14ac:dyDescent="0.25">
      <c r="A251" s="125" t="s">
        <v>391</v>
      </c>
      <c r="B251" s="125"/>
      <c r="C251" s="125"/>
      <c r="D251" s="125"/>
      <c r="E251" s="125"/>
      <c r="F251" s="125"/>
      <c r="G251" s="14"/>
      <c r="H251" s="14"/>
      <c r="I251" s="15"/>
      <c r="J251" s="125" t="s">
        <v>38</v>
      </c>
      <c r="K251" s="125"/>
      <c r="L251" s="67" t="s">
        <v>391</v>
      </c>
      <c r="M251" s="67"/>
      <c r="N251" s="67"/>
      <c r="O251" s="67"/>
      <c r="P251" s="67"/>
      <c r="Q251" s="67"/>
      <c r="R251" s="4"/>
      <c r="S251" s="4"/>
      <c r="T251" s="2"/>
      <c r="U251" s="67" t="s">
        <v>38</v>
      </c>
      <c r="V251" s="67"/>
      <c r="W251" s="126" t="s">
        <v>391</v>
      </c>
      <c r="X251" s="126"/>
      <c r="Y251" s="126"/>
      <c r="Z251" s="126"/>
      <c r="AA251" s="126"/>
      <c r="AB251" s="126"/>
      <c r="AC251" s="39"/>
      <c r="AD251" s="39"/>
      <c r="AE251" s="41"/>
      <c r="AF251" s="126" t="s">
        <v>38</v>
      </c>
      <c r="AG251" s="126"/>
    </row>
    <row r="252" spans="1:33" ht="12.75" customHeight="1" x14ac:dyDescent="0.25">
      <c r="A252" s="6"/>
      <c r="B252" s="9"/>
      <c r="C252" s="9"/>
      <c r="D252" s="9"/>
      <c r="E252" s="9"/>
      <c r="F252" s="9"/>
      <c r="G252" s="11"/>
      <c r="H252" s="103"/>
      <c r="I252" s="103"/>
      <c r="J252" s="103" t="s">
        <v>0</v>
      </c>
      <c r="K252" s="103"/>
      <c r="L252" s="9"/>
      <c r="R252" s="1"/>
      <c r="S252" s="103"/>
      <c r="T252" s="103"/>
      <c r="U252" s="103" t="s">
        <v>0</v>
      </c>
      <c r="V252" s="103"/>
      <c r="W252" s="9"/>
      <c r="AC252" s="1"/>
      <c r="AD252" s="103"/>
      <c r="AE252" s="103"/>
      <c r="AF252" s="103" t="s">
        <v>0</v>
      </c>
      <c r="AG252" s="103"/>
    </row>
    <row r="253" spans="1:33" ht="12.75" customHeight="1" x14ac:dyDescent="0.25">
      <c r="A253" s="9"/>
      <c r="B253" s="9"/>
      <c r="C253" s="9"/>
      <c r="D253" s="9"/>
      <c r="E253" s="9"/>
      <c r="F253" s="9"/>
      <c r="G253" s="9"/>
      <c r="H253" s="103"/>
      <c r="I253" s="103"/>
      <c r="J253" s="103" t="s">
        <v>632</v>
      </c>
      <c r="K253" s="103"/>
      <c r="S253" s="103"/>
      <c r="T253" s="103"/>
      <c r="U253" s="103" t="s">
        <v>632</v>
      </c>
      <c r="V253" s="103"/>
      <c r="AD253" s="103"/>
      <c r="AE253" s="103"/>
      <c r="AF253" s="103" t="s">
        <v>632</v>
      </c>
      <c r="AG253" s="103"/>
    </row>
    <row r="254" spans="1:33" ht="21.75" customHeight="1" x14ac:dyDescent="0.25">
      <c r="A254" s="9"/>
      <c r="B254" s="9"/>
      <c r="C254" s="9"/>
      <c r="D254" s="9"/>
      <c r="E254" s="9"/>
      <c r="F254" s="9"/>
      <c r="G254" s="12"/>
      <c r="H254" s="104" t="s">
        <v>633</v>
      </c>
      <c r="I254" s="104"/>
      <c r="J254" s="104"/>
      <c r="K254" s="104"/>
      <c r="R254" s="3"/>
      <c r="S254" s="104" t="s">
        <v>633</v>
      </c>
      <c r="T254" s="104"/>
      <c r="U254" s="104"/>
      <c r="V254" s="104"/>
      <c r="AC254" s="3"/>
      <c r="AD254" s="104" t="s">
        <v>633</v>
      </c>
      <c r="AE254" s="104"/>
      <c r="AF254" s="104"/>
      <c r="AG254" s="104"/>
    </row>
    <row r="255" spans="1:33" ht="19.5" customHeight="1" x14ac:dyDescent="0.25">
      <c r="A255" s="9"/>
      <c r="B255" s="9"/>
      <c r="C255" s="9"/>
      <c r="D255" s="9"/>
      <c r="E255" s="9"/>
      <c r="F255" s="9"/>
      <c r="G255" s="12"/>
      <c r="H255" s="94" t="s">
        <v>1</v>
      </c>
      <c r="I255" s="94"/>
      <c r="J255" s="94"/>
      <c r="K255" s="94"/>
      <c r="R255" s="3"/>
      <c r="S255" s="94" t="s">
        <v>1</v>
      </c>
      <c r="T255" s="94"/>
      <c r="U255" s="94"/>
      <c r="V255" s="94"/>
      <c r="AC255" s="3"/>
      <c r="AD255" s="94" t="s">
        <v>1</v>
      </c>
      <c r="AE255" s="94"/>
      <c r="AF255" s="94"/>
      <c r="AG255" s="94"/>
    </row>
    <row r="256" spans="1:33" ht="21" customHeight="1" x14ac:dyDescent="0.25">
      <c r="A256" s="9"/>
      <c r="B256" s="9"/>
      <c r="C256" s="9"/>
      <c r="D256" s="9"/>
      <c r="E256" s="9"/>
      <c r="F256" s="9"/>
      <c r="G256" s="12"/>
      <c r="H256" s="94" t="s">
        <v>2</v>
      </c>
      <c r="I256" s="94"/>
      <c r="J256" s="94"/>
      <c r="K256" s="94"/>
      <c r="R256" s="3"/>
      <c r="S256" s="94" t="s">
        <v>2</v>
      </c>
      <c r="T256" s="94"/>
      <c r="U256" s="94"/>
      <c r="V256" s="94"/>
      <c r="AC256" s="3"/>
      <c r="AD256" s="94" t="s">
        <v>2</v>
      </c>
      <c r="AE256" s="94"/>
      <c r="AF256" s="94"/>
      <c r="AG256" s="94"/>
    </row>
    <row r="257" spans="1:33" ht="19.5" customHeight="1" x14ac:dyDescent="0.25">
      <c r="A257" s="9"/>
      <c r="B257" s="9"/>
      <c r="C257" s="9"/>
      <c r="D257" s="9"/>
      <c r="E257" s="9"/>
      <c r="F257" s="9"/>
      <c r="G257" s="9"/>
      <c r="H257" s="94" t="s">
        <v>3</v>
      </c>
      <c r="I257" s="94"/>
      <c r="J257" s="94"/>
      <c r="K257" s="94"/>
      <c r="S257" s="94" t="s">
        <v>3</v>
      </c>
      <c r="T257" s="94"/>
      <c r="U257" s="94"/>
      <c r="V257" s="94"/>
      <c r="AD257" s="94" t="s">
        <v>3</v>
      </c>
      <c r="AE257" s="94"/>
      <c r="AF257" s="94"/>
      <c r="AG257" s="94"/>
    </row>
    <row r="258" spans="1:33" ht="11.25" customHeight="1" x14ac:dyDescent="0.25">
      <c r="A258" s="9"/>
      <c r="B258" s="9"/>
      <c r="C258" s="9"/>
      <c r="D258" s="9"/>
      <c r="E258" s="9"/>
      <c r="F258" s="9"/>
      <c r="G258" s="9"/>
      <c r="H258" s="95" t="s">
        <v>36</v>
      </c>
      <c r="I258" s="95"/>
      <c r="J258" s="95"/>
      <c r="K258" s="95"/>
      <c r="S258" s="95" t="s">
        <v>36</v>
      </c>
      <c r="T258" s="95"/>
      <c r="U258" s="95"/>
      <c r="V258" s="95"/>
      <c r="AD258" s="95" t="s">
        <v>36</v>
      </c>
      <c r="AE258" s="95"/>
      <c r="AF258" s="95"/>
      <c r="AG258" s="95"/>
    </row>
    <row r="259" spans="1:33" x14ac:dyDescent="0.25">
      <c r="C259" s="98" t="s">
        <v>356</v>
      </c>
      <c r="D259" s="98"/>
      <c r="E259" s="98"/>
      <c r="F259" s="98"/>
      <c r="G259" s="98"/>
      <c r="H259" s="98"/>
      <c r="I259" s="98"/>
      <c r="N259" s="98" t="s">
        <v>506</v>
      </c>
      <c r="O259" s="98"/>
      <c r="P259" s="98"/>
      <c r="Q259" s="98"/>
      <c r="R259" s="98"/>
      <c r="S259" s="98"/>
      <c r="T259" s="98"/>
      <c r="W259" s="37"/>
      <c r="X259" s="37"/>
      <c r="Y259" s="149" t="s">
        <v>594</v>
      </c>
      <c r="Z259" s="149"/>
      <c r="AA259" s="149"/>
      <c r="AB259" s="149"/>
      <c r="AC259" s="149"/>
      <c r="AD259" s="149"/>
      <c r="AE259" s="149"/>
      <c r="AF259" s="37"/>
      <c r="AG259" s="37"/>
    </row>
    <row r="260" spans="1:33" ht="5.25" customHeight="1" x14ac:dyDescent="0.25"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</row>
    <row r="261" spans="1:33" x14ac:dyDescent="0.25">
      <c r="A261" s="66" t="s">
        <v>16</v>
      </c>
      <c r="B261" s="66"/>
      <c r="C261" s="66"/>
      <c r="D261" s="66"/>
      <c r="E261" s="98" t="s">
        <v>271</v>
      </c>
      <c r="F261" s="98"/>
      <c r="G261" s="98"/>
      <c r="H261" s="98"/>
      <c r="I261" s="98"/>
      <c r="J261" s="98"/>
      <c r="K261" s="98"/>
      <c r="L261" s="66" t="s">
        <v>16</v>
      </c>
      <c r="M261" s="66"/>
      <c r="N261" s="66"/>
      <c r="O261" s="66"/>
      <c r="P261" s="98" t="s">
        <v>271</v>
      </c>
      <c r="Q261" s="98"/>
      <c r="R261" s="98"/>
      <c r="S261" s="98"/>
      <c r="T261" s="98"/>
      <c r="U261" s="98"/>
      <c r="V261" s="98"/>
      <c r="W261" s="148" t="s">
        <v>16</v>
      </c>
      <c r="X261" s="148"/>
      <c r="Y261" s="148"/>
      <c r="Z261" s="148"/>
      <c r="AA261" s="149" t="s">
        <v>271</v>
      </c>
      <c r="AB261" s="149"/>
      <c r="AC261" s="149"/>
      <c r="AD261" s="149"/>
      <c r="AE261" s="149"/>
      <c r="AF261" s="149"/>
      <c r="AG261" s="149"/>
    </row>
    <row r="262" spans="1:33" ht="28.5" customHeight="1" x14ac:dyDescent="0.25">
      <c r="A262" s="99" t="s">
        <v>17</v>
      </c>
      <c r="B262" s="99"/>
      <c r="C262" s="99"/>
      <c r="D262" s="99"/>
      <c r="E262" s="100" t="s">
        <v>505</v>
      </c>
      <c r="F262" s="100"/>
      <c r="G262" s="100"/>
      <c r="H262" s="100"/>
      <c r="I262" s="100"/>
      <c r="J262" s="100"/>
      <c r="K262" s="100"/>
      <c r="L262" s="99" t="s">
        <v>17</v>
      </c>
      <c r="M262" s="99"/>
      <c r="N262" s="99"/>
      <c r="O262" s="99"/>
      <c r="P262" s="100" t="s">
        <v>505</v>
      </c>
      <c r="Q262" s="100"/>
      <c r="R262" s="100"/>
      <c r="S262" s="100"/>
      <c r="T262" s="100"/>
      <c r="U262" s="100"/>
      <c r="V262" s="100"/>
      <c r="W262" s="150" t="s">
        <v>17</v>
      </c>
      <c r="X262" s="150"/>
      <c r="Y262" s="150"/>
      <c r="Z262" s="150"/>
      <c r="AA262" s="151" t="s">
        <v>505</v>
      </c>
      <c r="AB262" s="151"/>
      <c r="AC262" s="151"/>
      <c r="AD262" s="151"/>
      <c r="AE262" s="151"/>
      <c r="AF262" s="151"/>
      <c r="AG262" s="151"/>
    </row>
    <row r="263" spans="1:33" x14ac:dyDescent="0.25">
      <c r="A263" s="66" t="s">
        <v>18</v>
      </c>
      <c r="B263" s="66"/>
      <c r="C263" s="66"/>
      <c r="D263" s="66"/>
      <c r="E263" s="67">
        <v>30</v>
      </c>
      <c r="F263" s="67"/>
      <c r="G263" s="67"/>
      <c r="H263" s="67"/>
      <c r="I263" s="67"/>
      <c r="J263" s="67"/>
      <c r="K263" s="67"/>
      <c r="L263" s="66" t="s">
        <v>18</v>
      </c>
      <c r="M263" s="66"/>
      <c r="N263" s="66"/>
      <c r="O263" s="66"/>
      <c r="P263" s="67">
        <v>30</v>
      </c>
      <c r="Q263" s="67"/>
      <c r="R263" s="67"/>
      <c r="S263" s="67"/>
      <c r="T263" s="67"/>
      <c r="U263" s="67"/>
      <c r="V263" s="67"/>
      <c r="W263" s="148" t="s">
        <v>18</v>
      </c>
      <c r="X263" s="148"/>
      <c r="Y263" s="148"/>
      <c r="Z263" s="148"/>
      <c r="AA263" s="126">
        <v>30</v>
      </c>
      <c r="AB263" s="126"/>
      <c r="AC263" s="126"/>
      <c r="AD263" s="126"/>
      <c r="AE263" s="126"/>
      <c r="AF263" s="126"/>
      <c r="AG263" s="126"/>
    </row>
    <row r="264" spans="1:33" x14ac:dyDescent="0.25">
      <c r="A264" s="66" t="s">
        <v>24</v>
      </c>
      <c r="B264" s="66"/>
      <c r="C264" s="66"/>
      <c r="D264" s="66"/>
      <c r="E264" s="67">
        <v>60</v>
      </c>
      <c r="F264" s="67"/>
      <c r="G264" s="67"/>
      <c r="H264" s="67"/>
      <c r="I264" s="67"/>
      <c r="J264" s="67"/>
      <c r="K264" s="67"/>
      <c r="L264" s="66" t="s">
        <v>24</v>
      </c>
      <c r="M264" s="66"/>
      <c r="N264" s="66"/>
      <c r="O264" s="66"/>
      <c r="P264" s="67">
        <v>100</v>
      </c>
      <c r="Q264" s="67"/>
      <c r="R264" s="67"/>
      <c r="S264" s="67"/>
      <c r="T264" s="67"/>
      <c r="U264" s="67"/>
      <c r="V264" s="67"/>
      <c r="W264" s="148" t="s">
        <v>24</v>
      </c>
      <c r="X264" s="148"/>
      <c r="Y264" s="148"/>
      <c r="Z264" s="148"/>
      <c r="AA264" s="126">
        <v>80</v>
      </c>
      <c r="AB264" s="126"/>
      <c r="AC264" s="126"/>
      <c r="AD264" s="126"/>
      <c r="AE264" s="126"/>
      <c r="AF264" s="126"/>
      <c r="AG264" s="126"/>
    </row>
    <row r="265" spans="1:33" x14ac:dyDescent="0.25">
      <c r="A265" s="110" t="s">
        <v>19</v>
      </c>
      <c r="B265" s="110"/>
      <c r="C265" s="110"/>
      <c r="D265" s="110"/>
      <c r="E265" s="110"/>
      <c r="F265" s="105" t="s">
        <v>20</v>
      </c>
      <c r="G265" s="105"/>
      <c r="H265" s="105"/>
      <c r="I265" s="105"/>
      <c r="J265" s="105"/>
      <c r="K265" s="105"/>
      <c r="L265" s="110" t="s">
        <v>19</v>
      </c>
      <c r="M265" s="110"/>
      <c r="N265" s="110"/>
      <c r="O265" s="110"/>
      <c r="P265" s="110"/>
      <c r="Q265" s="105" t="s">
        <v>20</v>
      </c>
      <c r="R265" s="105"/>
      <c r="S265" s="105"/>
      <c r="T265" s="105"/>
      <c r="U265" s="105"/>
      <c r="V265" s="105"/>
      <c r="W265" s="176" t="s">
        <v>19</v>
      </c>
      <c r="X265" s="176"/>
      <c r="Y265" s="176"/>
      <c r="Z265" s="176"/>
      <c r="AA265" s="176"/>
      <c r="AB265" s="174" t="s">
        <v>20</v>
      </c>
      <c r="AC265" s="174"/>
      <c r="AD265" s="174"/>
      <c r="AE265" s="174"/>
      <c r="AF265" s="174"/>
      <c r="AG265" s="174"/>
    </row>
    <row r="266" spans="1:33" x14ac:dyDescent="0.25">
      <c r="A266" s="110"/>
      <c r="B266" s="110"/>
      <c r="C266" s="110"/>
      <c r="D266" s="110"/>
      <c r="E266" s="110"/>
      <c r="F266" s="105" t="s">
        <v>21</v>
      </c>
      <c r="G266" s="105"/>
      <c r="H266" s="105"/>
      <c r="I266" s="105" t="s">
        <v>22</v>
      </c>
      <c r="J266" s="105"/>
      <c r="K266" s="105"/>
      <c r="L266" s="110"/>
      <c r="M266" s="110"/>
      <c r="N266" s="110"/>
      <c r="O266" s="110"/>
      <c r="P266" s="110"/>
      <c r="Q266" s="105" t="s">
        <v>21</v>
      </c>
      <c r="R266" s="105"/>
      <c r="S266" s="105"/>
      <c r="T266" s="105" t="s">
        <v>22</v>
      </c>
      <c r="U266" s="105"/>
      <c r="V266" s="105"/>
      <c r="W266" s="176"/>
      <c r="X266" s="176"/>
      <c r="Y266" s="176"/>
      <c r="Z266" s="176"/>
      <c r="AA266" s="176"/>
      <c r="AB266" s="174" t="s">
        <v>21</v>
      </c>
      <c r="AC266" s="174"/>
      <c r="AD266" s="174"/>
      <c r="AE266" s="174" t="s">
        <v>22</v>
      </c>
      <c r="AF266" s="174"/>
      <c r="AG266" s="174"/>
    </row>
    <row r="267" spans="1:33" x14ac:dyDescent="0.25">
      <c r="A267" s="109" t="s">
        <v>94</v>
      </c>
      <c r="B267" s="109"/>
      <c r="C267" s="109"/>
      <c r="D267" s="109"/>
      <c r="E267" s="109"/>
      <c r="F267" s="81">
        <v>60</v>
      </c>
      <c r="G267" s="83"/>
      <c r="H267" s="82"/>
      <c r="I267" s="81">
        <v>48</v>
      </c>
      <c r="J267" s="83"/>
      <c r="K267" s="82"/>
      <c r="L267" s="109" t="s">
        <v>94</v>
      </c>
      <c r="M267" s="109"/>
      <c r="N267" s="109"/>
      <c r="O267" s="109"/>
      <c r="P267" s="109"/>
      <c r="Q267" s="81">
        <f>F267*100/60</f>
        <v>100</v>
      </c>
      <c r="R267" s="83"/>
      <c r="S267" s="82"/>
      <c r="T267" s="81">
        <f>I267*100/60</f>
        <v>80</v>
      </c>
      <c r="U267" s="83"/>
      <c r="V267" s="82"/>
      <c r="W267" s="173" t="s">
        <v>94</v>
      </c>
      <c r="X267" s="173"/>
      <c r="Y267" s="173"/>
      <c r="Z267" s="173"/>
      <c r="AA267" s="173"/>
      <c r="AB267" s="132">
        <f>F267*80/60</f>
        <v>80</v>
      </c>
      <c r="AC267" s="133"/>
      <c r="AD267" s="134"/>
      <c r="AE267" s="132">
        <f>I267*80/60</f>
        <v>64</v>
      </c>
      <c r="AF267" s="133"/>
      <c r="AG267" s="134"/>
    </row>
    <row r="268" spans="1:33" x14ac:dyDescent="0.25">
      <c r="A268" s="322" t="s">
        <v>69</v>
      </c>
      <c r="B268" s="322"/>
      <c r="C268" s="322"/>
      <c r="D268" s="322"/>
      <c r="E268" s="322"/>
      <c r="F268" s="81">
        <v>10.8</v>
      </c>
      <c r="G268" s="83"/>
      <c r="H268" s="82"/>
      <c r="I268" s="81">
        <v>9</v>
      </c>
      <c r="J268" s="83"/>
      <c r="K268" s="82"/>
      <c r="L268" s="322" t="s">
        <v>69</v>
      </c>
      <c r="M268" s="322"/>
      <c r="N268" s="322"/>
      <c r="O268" s="322"/>
      <c r="P268" s="322"/>
      <c r="Q268" s="81">
        <f t="shared" ref="Q268:Q269" si="80">F268*100/60</f>
        <v>18</v>
      </c>
      <c r="R268" s="83"/>
      <c r="S268" s="82"/>
      <c r="T268" s="81">
        <f t="shared" ref="T268:T270" si="81">I268*100/60</f>
        <v>15</v>
      </c>
      <c r="U268" s="83"/>
      <c r="V268" s="82"/>
      <c r="W268" s="313" t="s">
        <v>69</v>
      </c>
      <c r="X268" s="313"/>
      <c r="Y268" s="313"/>
      <c r="Z268" s="313"/>
      <c r="AA268" s="313"/>
      <c r="AB268" s="132">
        <f t="shared" ref="AB268:AB269" si="82">F268*80/60</f>
        <v>14.4</v>
      </c>
      <c r="AC268" s="133"/>
      <c r="AD268" s="134"/>
      <c r="AE268" s="132">
        <f t="shared" ref="AE268:AE270" si="83">I268*80/60</f>
        <v>12</v>
      </c>
      <c r="AF268" s="133"/>
      <c r="AG268" s="134"/>
    </row>
    <row r="269" spans="1:33" x14ac:dyDescent="0.25">
      <c r="A269" s="109" t="s">
        <v>55</v>
      </c>
      <c r="B269" s="109"/>
      <c r="C269" s="109"/>
      <c r="D269" s="109"/>
      <c r="E269" s="109"/>
      <c r="F269" s="81">
        <v>3</v>
      </c>
      <c r="G269" s="83"/>
      <c r="H269" s="82"/>
      <c r="I269" s="81">
        <v>3</v>
      </c>
      <c r="J269" s="83"/>
      <c r="K269" s="82"/>
      <c r="L269" s="109" t="s">
        <v>55</v>
      </c>
      <c r="M269" s="109"/>
      <c r="N269" s="109"/>
      <c r="O269" s="109"/>
      <c r="P269" s="109"/>
      <c r="Q269" s="81">
        <f t="shared" si="80"/>
        <v>5</v>
      </c>
      <c r="R269" s="83"/>
      <c r="S269" s="82"/>
      <c r="T269" s="81">
        <f t="shared" si="81"/>
        <v>5</v>
      </c>
      <c r="U269" s="83"/>
      <c r="V269" s="82"/>
      <c r="W269" s="173" t="s">
        <v>55</v>
      </c>
      <c r="X269" s="173"/>
      <c r="Y269" s="173"/>
      <c r="Z269" s="173"/>
      <c r="AA269" s="173"/>
      <c r="AB269" s="132">
        <f t="shared" si="82"/>
        <v>4</v>
      </c>
      <c r="AC269" s="133"/>
      <c r="AD269" s="134"/>
      <c r="AE269" s="132">
        <f t="shared" si="83"/>
        <v>4</v>
      </c>
      <c r="AF269" s="133"/>
      <c r="AG269" s="134"/>
    </row>
    <row r="270" spans="1:33" x14ac:dyDescent="0.25">
      <c r="A270" s="109" t="s">
        <v>25</v>
      </c>
      <c r="B270" s="109"/>
      <c r="C270" s="109"/>
      <c r="D270" s="109"/>
      <c r="E270" s="109"/>
      <c r="F270" s="81"/>
      <c r="G270" s="83"/>
      <c r="H270" s="82"/>
      <c r="I270" s="88">
        <v>60</v>
      </c>
      <c r="J270" s="89"/>
      <c r="K270" s="90"/>
      <c r="L270" s="109" t="s">
        <v>25</v>
      </c>
      <c r="M270" s="109"/>
      <c r="N270" s="109"/>
      <c r="O270" s="109"/>
      <c r="P270" s="109"/>
      <c r="Q270" s="81"/>
      <c r="R270" s="83"/>
      <c r="S270" s="82"/>
      <c r="T270" s="81">
        <f t="shared" si="81"/>
        <v>100</v>
      </c>
      <c r="U270" s="83"/>
      <c r="V270" s="82"/>
      <c r="W270" s="173" t="s">
        <v>25</v>
      </c>
      <c r="X270" s="173"/>
      <c r="Y270" s="173"/>
      <c r="Z270" s="173"/>
      <c r="AA270" s="173"/>
      <c r="AB270" s="132"/>
      <c r="AC270" s="133"/>
      <c r="AD270" s="134"/>
      <c r="AE270" s="132">
        <f t="shared" si="83"/>
        <v>80</v>
      </c>
      <c r="AF270" s="133"/>
      <c r="AG270" s="134"/>
    </row>
    <row r="271" spans="1:33" x14ac:dyDescent="0.25">
      <c r="A271" s="109"/>
      <c r="B271" s="109"/>
      <c r="C271" s="109"/>
      <c r="D271" s="109"/>
      <c r="E271" s="109"/>
      <c r="F271" s="91"/>
      <c r="G271" s="92"/>
      <c r="H271" s="93"/>
      <c r="I271" s="91"/>
      <c r="J271" s="92"/>
      <c r="K271" s="93"/>
      <c r="L271" s="109"/>
      <c r="M271" s="109"/>
      <c r="N271" s="109"/>
      <c r="O271" s="109"/>
      <c r="P271" s="109"/>
      <c r="Q271" s="91"/>
      <c r="R271" s="92"/>
      <c r="S271" s="93"/>
      <c r="T271" s="91"/>
      <c r="U271" s="92"/>
      <c r="V271" s="93"/>
      <c r="W271" s="173"/>
      <c r="X271" s="173"/>
      <c r="Y271" s="173"/>
      <c r="Z271" s="173"/>
      <c r="AA271" s="173"/>
      <c r="AB271" s="152"/>
      <c r="AC271" s="153"/>
      <c r="AD271" s="154"/>
      <c r="AE271" s="152"/>
      <c r="AF271" s="153"/>
      <c r="AG271" s="154"/>
    </row>
    <row r="272" spans="1:33" x14ac:dyDescent="0.25">
      <c r="A272" s="109"/>
      <c r="B272" s="109"/>
      <c r="C272" s="109"/>
      <c r="D272" s="109"/>
      <c r="E272" s="109"/>
      <c r="F272" s="81"/>
      <c r="G272" s="83"/>
      <c r="H272" s="82"/>
      <c r="I272" s="81"/>
      <c r="J272" s="83"/>
      <c r="K272" s="82"/>
      <c r="L272" s="109"/>
      <c r="M272" s="109"/>
      <c r="N272" s="109"/>
      <c r="O272" s="109"/>
      <c r="P272" s="109"/>
      <c r="Q272" s="81"/>
      <c r="R272" s="83"/>
      <c r="S272" s="82"/>
      <c r="T272" s="81"/>
      <c r="U272" s="83"/>
      <c r="V272" s="82"/>
      <c r="W272" s="173"/>
      <c r="X272" s="173"/>
      <c r="Y272" s="173"/>
      <c r="Z272" s="173"/>
      <c r="AA272" s="173"/>
      <c r="AB272" s="132"/>
      <c r="AC272" s="133"/>
      <c r="AD272" s="134"/>
      <c r="AE272" s="132"/>
      <c r="AF272" s="133"/>
      <c r="AG272" s="134"/>
    </row>
    <row r="273" spans="1:33" x14ac:dyDescent="0.25">
      <c r="A273" s="85"/>
      <c r="B273" s="86"/>
      <c r="C273" s="86"/>
      <c r="D273" s="86"/>
      <c r="E273" s="87"/>
      <c r="F273" s="105"/>
      <c r="G273" s="105"/>
      <c r="H273" s="105"/>
      <c r="I273" s="105"/>
      <c r="J273" s="105"/>
      <c r="K273" s="105"/>
      <c r="L273" s="85"/>
      <c r="M273" s="86"/>
      <c r="N273" s="86"/>
      <c r="O273" s="86"/>
      <c r="P273" s="87"/>
      <c r="Q273" s="105"/>
      <c r="R273" s="105"/>
      <c r="S273" s="105"/>
      <c r="T273" s="105"/>
      <c r="U273" s="105"/>
      <c r="V273" s="105"/>
      <c r="W273" s="135"/>
      <c r="X273" s="136"/>
      <c r="Y273" s="136"/>
      <c r="Z273" s="136"/>
      <c r="AA273" s="137"/>
      <c r="AB273" s="174"/>
      <c r="AC273" s="174"/>
      <c r="AD273" s="174"/>
      <c r="AE273" s="174"/>
      <c r="AF273" s="174"/>
      <c r="AG273" s="174"/>
    </row>
    <row r="274" spans="1:33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</row>
    <row r="275" spans="1:33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</row>
    <row r="276" spans="1:33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</row>
    <row r="277" spans="1:33" ht="15" hidden="1" customHeight="1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</row>
    <row r="278" spans="1:33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</row>
    <row r="279" spans="1:33" x14ac:dyDescent="0.25">
      <c r="A279" s="68" t="s">
        <v>31</v>
      </c>
      <c r="B279" s="68"/>
      <c r="C279" s="68"/>
      <c r="D279" s="68"/>
      <c r="E279" s="68"/>
      <c r="F279" s="68"/>
      <c r="G279" s="68"/>
      <c r="H279" s="68"/>
      <c r="I279" s="84"/>
      <c r="J279" s="84"/>
      <c r="K279" s="84"/>
      <c r="L279" s="68" t="s">
        <v>31</v>
      </c>
      <c r="M279" s="68"/>
      <c r="N279" s="68"/>
      <c r="O279" s="68"/>
      <c r="P279" s="68"/>
      <c r="Q279" s="68"/>
      <c r="R279" s="68"/>
      <c r="S279" s="68"/>
      <c r="T279" s="84"/>
      <c r="U279" s="84"/>
      <c r="V279" s="84"/>
      <c r="W279" s="139" t="s">
        <v>31</v>
      </c>
      <c r="X279" s="139"/>
      <c r="Y279" s="139"/>
      <c r="Z279" s="139"/>
      <c r="AA279" s="139"/>
      <c r="AB279" s="139"/>
      <c r="AC279" s="139"/>
      <c r="AD279" s="139"/>
      <c r="AE279" s="138"/>
      <c r="AF279" s="138"/>
      <c r="AG279" s="138"/>
    </row>
    <row r="280" spans="1:33" ht="15" customHeight="1" x14ac:dyDescent="0.25">
      <c r="A280" s="105" t="s">
        <v>26</v>
      </c>
      <c r="B280" s="105"/>
      <c r="C280" s="105"/>
      <c r="D280" s="105"/>
      <c r="E280" s="105"/>
      <c r="F280" s="105"/>
      <c r="G280" s="106" t="s">
        <v>30</v>
      </c>
      <c r="H280" s="106"/>
      <c r="I280" s="75" t="s">
        <v>9</v>
      </c>
      <c r="J280" s="76"/>
      <c r="K280" s="77"/>
      <c r="L280" s="105" t="s">
        <v>26</v>
      </c>
      <c r="M280" s="105"/>
      <c r="N280" s="105"/>
      <c r="O280" s="105"/>
      <c r="P280" s="105"/>
      <c r="Q280" s="105"/>
      <c r="R280" s="106" t="s">
        <v>30</v>
      </c>
      <c r="S280" s="106"/>
      <c r="T280" s="75" t="s">
        <v>9</v>
      </c>
      <c r="U280" s="76"/>
      <c r="V280" s="77"/>
      <c r="W280" s="174" t="s">
        <v>26</v>
      </c>
      <c r="X280" s="174"/>
      <c r="Y280" s="174"/>
      <c r="Z280" s="174"/>
      <c r="AA280" s="174"/>
      <c r="AB280" s="174"/>
      <c r="AC280" s="175" t="s">
        <v>30</v>
      </c>
      <c r="AD280" s="175"/>
      <c r="AE280" s="142" t="s">
        <v>9</v>
      </c>
      <c r="AF280" s="143"/>
      <c r="AG280" s="144"/>
    </row>
    <row r="281" spans="1:33" x14ac:dyDescent="0.25">
      <c r="A281" s="105" t="s">
        <v>27</v>
      </c>
      <c r="B281" s="105"/>
      <c r="C281" s="105" t="s">
        <v>28</v>
      </c>
      <c r="D281" s="105"/>
      <c r="E281" s="105" t="s">
        <v>29</v>
      </c>
      <c r="F281" s="105"/>
      <c r="G281" s="106"/>
      <c r="H281" s="106"/>
      <c r="I281" s="78"/>
      <c r="J281" s="79"/>
      <c r="K281" s="80"/>
      <c r="L281" s="105" t="s">
        <v>27</v>
      </c>
      <c r="M281" s="105"/>
      <c r="N281" s="105" t="s">
        <v>28</v>
      </c>
      <c r="O281" s="105"/>
      <c r="P281" s="105" t="s">
        <v>29</v>
      </c>
      <c r="Q281" s="105"/>
      <c r="R281" s="106"/>
      <c r="S281" s="106"/>
      <c r="T281" s="78"/>
      <c r="U281" s="79"/>
      <c r="V281" s="80"/>
      <c r="W281" s="174" t="s">
        <v>27</v>
      </c>
      <c r="X281" s="174"/>
      <c r="Y281" s="174" t="s">
        <v>28</v>
      </c>
      <c r="Z281" s="174"/>
      <c r="AA281" s="174" t="s">
        <v>29</v>
      </c>
      <c r="AB281" s="174"/>
      <c r="AC281" s="175"/>
      <c r="AD281" s="175"/>
      <c r="AE281" s="145"/>
      <c r="AF281" s="146"/>
      <c r="AG281" s="147"/>
    </row>
    <row r="282" spans="1:33" x14ac:dyDescent="0.25">
      <c r="A282" s="107">
        <v>0.5</v>
      </c>
      <c r="B282" s="107"/>
      <c r="C282" s="107">
        <v>2.7</v>
      </c>
      <c r="D282" s="107"/>
      <c r="E282" s="107">
        <v>1.5</v>
      </c>
      <c r="F282" s="107"/>
      <c r="G282" s="107">
        <v>33.200000000000003</v>
      </c>
      <c r="H282" s="107"/>
      <c r="I282" s="107">
        <v>1.8</v>
      </c>
      <c r="J282" s="81"/>
      <c r="K282" s="5"/>
      <c r="L282" s="107">
        <f>A282*100/60</f>
        <v>0.83333333333333337</v>
      </c>
      <c r="M282" s="107"/>
      <c r="N282" s="107">
        <f t="shared" ref="N282" si="84">C282*100/60</f>
        <v>4.5</v>
      </c>
      <c r="O282" s="107"/>
      <c r="P282" s="107">
        <f t="shared" ref="P282" si="85">E282*100/60</f>
        <v>2.5</v>
      </c>
      <c r="Q282" s="107"/>
      <c r="R282" s="107">
        <f t="shared" ref="R282" si="86">G282*100/60</f>
        <v>55.333333333333343</v>
      </c>
      <c r="S282" s="107"/>
      <c r="T282" s="107">
        <f t="shared" ref="T282" si="87">I282*100/60</f>
        <v>3</v>
      </c>
      <c r="U282" s="81"/>
      <c r="V282" s="5"/>
      <c r="W282" s="172">
        <f>A282*80/60</f>
        <v>0.66666666666666663</v>
      </c>
      <c r="X282" s="172"/>
      <c r="Y282" s="172">
        <f t="shared" ref="Y282" si="88">C282*80/60</f>
        <v>3.6</v>
      </c>
      <c r="Z282" s="172"/>
      <c r="AA282" s="172">
        <f t="shared" ref="AA282" si="89">E282*80/60</f>
        <v>2</v>
      </c>
      <c r="AB282" s="172"/>
      <c r="AC282" s="172">
        <f t="shared" ref="AC282" si="90">G282*80/60</f>
        <v>44.266666666666666</v>
      </c>
      <c r="AD282" s="172"/>
      <c r="AE282" s="172">
        <f t="shared" ref="AE282" si="91">I282*80/60</f>
        <v>2.4</v>
      </c>
      <c r="AF282" s="132"/>
      <c r="AG282" s="38"/>
    </row>
    <row r="283" spans="1:33" x14ac:dyDescent="0.25">
      <c r="A283" s="123" t="s">
        <v>32</v>
      </c>
      <c r="B283" s="123"/>
      <c r="C283" s="123"/>
      <c r="D283" s="123"/>
      <c r="E283" s="123"/>
      <c r="F283" s="123"/>
      <c r="G283" s="123"/>
      <c r="H283" s="123"/>
      <c r="I283" s="124"/>
      <c r="J283" s="124"/>
      <c r="K283" s="124"/>
      <c r="L283" s="84" t="s">
        <v>32</v>
      </c>
      <c r="M283" s="84"/>
      <c r="N283" s="84"/>
      <c r="O283" s="84"/>
      <c r="P283" s="84"/>
      <c r="Q283" s="84"/>
      <c r="R283" s="84"/>
      <c r="S283" s="84"/>
      <c r="T283" s="108"/>
      <c r="U283" s="108"/>
      <c r="V283" s="108"/>
      <c r="W283" s="138" t="s">
        <v>32</v>
      </c>
      <c r="X283" s="138"/>
      <c r="Y283" s="138"/>
      <c r="Z283" s="138"/>
      <c r="AA283" s="138"/>
      <c r="AB283" s="138"/>
      <c r="AC283" s="138"/>
      <c r="AD283" s="138"/>
      <c r="AE283" s="310"/>
      <c r="AF283" s="310"/>
      <c r="AG283" s="310"/>
    </row>
    <row r="284" spans="1:33" ht="80.25" customHeight="1" x14ac:dyDescent="0.25">
      <c r="A284" s="308" t="s">
        <v>272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371" t="s">
        <v>272</v>
      </c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365" t="s">
        <v>272</v>
      </c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</row>
    <row r="285" spans="1:33" x14ac:dyDescent="0.25">
      <c r="A285" s="125" t="s">
        <v>10</v>
      </c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67" t="s">
        <v>10</v>
      </c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126" t="s">
        <v>10</v>
      </c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</row>
    <row r="286" spans="1:33" ht="41.25" customHeight="1" x14ac:dyDescent="0.25">
      <c r="A286" s="121" t="s">
        <v>273</v>
      </c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63" t="s">
        <v>273</v>
      </c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127" t="s">
        <v>273</v>
      </c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</row>
    <row r="287" spans="1:33" x14ac:dyDescent="0.25">
      <c r="A287" s="125" t="s">
        <v>11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67" t="s">
        <v>11</v>
      </c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126" t="s">
        <v>11</v>
      </c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</row>
    <row r="288" spans="1:33" ht="56.25" customHeight="1" x14ac:dyDescent="0.25">
      <c r="A288" s="121" t="s">
        <v>274</v>
      </c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63" t="s">
        <v>274</v>
      </c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127" t="s">
        <v>274</v>
      </c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</row>
    <row r="289" spans="1:33" ht="21.75" customHeight="1" x14ac:dyDescent="0.25">
      <c r="A289" s="224"/>
      <c r="B289" s="224"/>
      <c r="C289" s="224"/>
      <c r="D289" s="224"/>
      <c r="E289" s="23"/>
      <c r="F289" s="23"/>
      <c r="G289" s="23"/>
      <c r="H289" s="23"/>
      <c r="I289" s="23"/>
      <c r="J289" s="23"/>
      <c r="K289" s="23"/>
      <c r="L289" s="224"/>
      <c r="M289" s="224"/>
      <c r="N289" s="224"/>
      <c r="O289" s="224"/>
      <c r="P289" s="23"/>
      <c r="Q289" s="23"/>
      <c r="R289" s="23"/>
      <c r="S289" s="23"/>
      <c r="T289" s="23"/>
      <c r="U289" s="23"/>
      <c r="V289" s="23"/>
      <c r="W289" s="162"/>
      <c r="X289" s="162"/>
      <c r="Y289" s="162"/>
      <c r="Z289" s="162"/>
      <c r="AA289" s="42"/>
      <c r="AB289" s="42"/>
      <c r="AC289" s="42"/>
      <c r="AD289" s="42"/>
      <c r="AE289" s="42"/>
      <c r="AF289" s="42"/>
      <c r="AG289" s="42"/>
    </row>
    <row r="290" spans="1:33" hidden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</row>
    <row r="291" spans="1:33" x14ac:dyDescent="0.25">
      <c r="A291" s="95"/>
      <c r="B291" s="95"/>
      <c r="C291" s="95"/>
      <c r="D291" s="26"/>
      <c r="E291" s="95"/>
      <c r="F291" s="95"/>
      <c r="G291" s="95"/>
      <c r="H291" s="26"/>
      <c r="I291" s="95"/>
      <c r="J291" s="95"/>
      <c r="K291" s="95"/>
      <c r="L291" s="95"/>
      <c r="M291" s="95"/>
      <c r="N291" s="95"/>
      <c r="O291" s="26"/>
      <c r="P291" s="95"/>
      <c r="Q291" s="95"/>
      <c r="R291" s="95"/>
      <c r="S291" s="26"/>
      <c r="T291" s="95"/>
      <c r="U291" s="95"/>
      <c r="V291" s="95"/>
      <c r="W291" s="131"/>
      <c r="X291" s="131"/>
      <c r="Y291" s="131"/>
      <c r="Z291" s="44"/>
      <c r="AA291" s="131"/>
      <c r="AB291" s="131"/>
      <c r="AC291" s="131"/>
      <c r="AD291" s="44"/>
      <c r="AE291" s="131"/>
      <c r="AF291" s="131"/>
      <c r="AG291" s="131"/>
    </row>
    <row r="292" spans="1:33" x14ac:dyDescent="0.25">
      <c r="A292" s="200"/>
      <c r="B292" s="200"/>
      <c r="C292" s="200"/>
      <c r="D292" s="200"/>
      <c r="E292" s="9"/>
      <c r="F292" s="9"/>
      <c r="G292" s="9"/>
      <c r="H292" s="9"/>
      <c r="I292" s="9"/>
      <c r="J292" s="9"/>
      <c r="K292" s="9"/>
      <c r="L292" s="200"/>
      <c r="M292" s="200"/>
      <c r="N292" s="200"/>
      <c r="O292" s="200"/>
      <c r="P292" s="9"/>
      <c r="Q292" s="9"/>
      <c r="R292" s="9"/>
      <c r="S292" s="9"/>
      <c r="T292" s="9"/>
      <c r="U292" s="9"/>
      <c r="V292" s="9"/>
      <c r="W292" s="148"/>
      <c r="X292" s="148"/>
      <c r="Y292" s="148"/>
      <c r="Z292" s="148"/>
      <c r="AA292" s="37"/>
      <c r="AB292" s="37"/>
      <c r="AC292" s="37"/>
      <c r="AD292" s="37"/>
      <c r="AE292" s="37"/>
      <c r="AF292" s="37"/>
      <c r="AG292" s="37"/>
    </row>
    <row r="293" spans="1:33" x14ac:dyDescent="0.25">
      <c r="A293" s="125" t="s">
        <v>391</v>
      </c>
      <c r="B293" s="125"/>
      <c r="C293" s="125"/>
      <c r="D293" s="125"/>
      <c r="E293" s="125"/>
      <c r="F293" s="125"/>
      <c r="G293" s="14"/>
      <c r="H293" s="14"/>
      <c r="I293" s="15"/>
      <c r="J293" s="125" t="s">
        <v>38</v>
      </c>
      <c r="K293" s="125"/>
      <c r="L293" s="125" t="s">
        <v>391</v>
      </c>
      <c r="M293" s="125"/>
      <c r="N293" s="125"/>
      <c r="O293" s="125"/>
      <c r="P293" s="125"/>
      <c r="Q293" s="125"/>
      <c r="R293" s="14"/>
      <c r="S293" s="14"/>
      <c r="T293" s="15"/>
      <c r="U293" s="125" t="s">
        <v>38</v>
      </c>
      <c r="V293" s="125"/>
      <c r="W293" s="126" t="s">
        <v>391</v>
      </c>
      <c r="X293" s="126"/>
      <c r="Y293" s="126"/>
      <c r="Z293" s="126"/>
      <c r="AA293" s="126"/>
      <c r="AB293" s="126"/>
      <c r="AC293" s="39"/>
      <c r="AD293" s="39"/>
      <c r="AE293" s="41"/>
      <c r="AF293" s="126" t="s">
        <v>38</v>
      </c>
      <c r="AG293" s="126"/>
    </row>
    <row r="294" spans="1:33" ht="12.75" customHeight="1" x14ac:dyDescent="0.25">
      <c r="A294" s="6"/>
      <c r="B294" s="9"/>
      <c r="C294" s="9"/>
      <c r="D294" s="9"/>
      <c r="E294" s="9"/>
      <c r="F294" s="9"/>
      <c r="G294" s="11"/>
      <c r="H294" s="103"/>
      <c r="I294" s="103"/>
      <c r="J294" s="103" t="s">
        <v>0</v>
      </c>
      <c r="K294" s="103"/>
      <c r="L294" s="9"/>
      <c r="M294" s="9"/>
      <c r="N294" s="9"/>
      <c r="O294" s="9"/>
      <c r="P294" s="9"/>
      <c r="Q294" s="9"/>
      <c r="R294" s="11"/>
      <c r="S294" s="103"/>
      <c r="T294" s="103"/>
      <c r="U294" s="103" t="s">
        <v>0</v>
      </c>
      <c r="V294" s="103"/>
      <c r="W294" s="9"/>
      <c r="X294" s="9"/>
      <c r="Y294" s="9"/>
      <c r="Z294" s="9"/>
      <c r="AA294" s="9"/>
      <c r="AB294" s="9"/>
      <c r="AC294" s="11"/>
      <c r="AD294" s="103"/>
      <c r="AE294" s="103"/>
      <c r="AF294" s="103" t="s">
        <v>0</v>
      </c>
      <c r="AG294" s="103"/>
    </row>
    <row r="295" spans="1:33" ht="12.75" customHeight="1" x14ac:dyDescent="0.25">
      <c r="A295" s="9"/>
      <c r="B295" s="9"/>
      <c r="C295" s="9"/>
      <c r="D295" s="9"/>
      <c r="E295" s="9"/>
      <c r="F295" s="9"/>
      <c r="G295" s="9"/>
      <c r="H295" s="103"/>
      <c r="I295" s="103"/>
      <c r="J295" s="103" t="s">
        <v>632</v>
      </c>
      <c r="K295" s="103"/>
      <c r="L295" s="9"/>
      <c r="M295" s="9"/>
      <c r="N295" s="9"/>
      <c r="O295" s="9"/>
      <c r="P295" s="9"/>
      <c r="Q295" s="9"/>
      <c r="R295" s="9"/>
      <c r="S295" s="103"/>
      <c r="T295" s="103"/>
      <c r="U295" s="103" t="s">
        <v>632</v>
      </c>
      <c r="V295" s="103"/>
      <c r="AD295" s="103"/>
      <c r="AE295" s="103"/>
      <c r="AF295" s="103" t="s">
        <v>632</v>
      </c>
      <c r="AG295" s="103"/>
    </row>
    <row r="296" spans="1:33" ht="21.75" customHeight="1" x14ac:dyDescent="0.25">
      <c r="A296" s="9"/>
      <c r="B296" s="9"/>
      <c r="C296" s="9"/>
      <c r="D296" s="9"/>
      <c r="E296" s="9"/>
      <c r="F296" s="9"/>
      <c r="G296" s="12"/>
      <c r="H296" s="104" t="s">
        <v>633</v>
      </c>
      <c r="I296" s="104"/>
      <c r="J296" s="104"/>
      <c r="K296" s="104"/>
      <c r="L296" s="9"/>
      <c r="M296" s="9"/>
      <c r="N296" s="9"/>
      <c r="O296" s="9"/>
      <c r="P296" s="9"/>
      <c r="Q296" s="9"/>
      <c r="R296" s="12"/>
      <c r="S296" s="104" t="s">
        <v>633</v>
      </c>
      <c r="T296" s="104"/>
      <c r="U296" s="104"/>
      <c r="V296" s="104"/>
      <c r="AC296" s="3"/>
      <c r="AD296" s="104" t="s">
        <v>633</v>
      </c>
      <c r="AE296" s="104"/>
      <c r="AF296" s="104"/>
      <c r="AG296" s="104"/>
    </row>
    <row r="297" spans="1:33" ht="19.5" customHeight="1" x14ac:dyDescent="0.25">
      <c r="A297" s="9"/>
      <c r="B297" s="9"/>
      <c r="C297" s="9"/>
      <c r="D297" s="9"/>
      <c r="E297" s="9"/>
      <c r="F297" s="9"/>
      <c r="G297" s="12"/>
      <c r="H297" s="94" t="s">
        <v>1</v>
      </c>
      <c r="I297" s="94"/>
      <c r="J297" s="94"/>
      <c r="K297" s="94"/>
      <c r="L297" s="9"/>
      <c r="M297" s="9"/>
      <c r="N297" s="9"/>
      <c r="O297" s="9"/>
      <c r="P297" s="9"/>
      <c r="Q297" s="9"/>
      <c r="R297" s="12"/>
      <c r="S297" s="94" t="s">
        <v>1</v>
      </c>
      <c r="T297" s="94"/>
      <c r="U297" s="94"/>
      <c r="V297" s="94"/>
      <c r="AC297" s="3"/>
      <c r="AD297" s="94" t="s">
        <v>1</v>
      </c>
      <c r="AE297" s="94"/>
      <c r="AF297" s="94"/>
      <c r="AG297" s="94"/>
    </row>
    <row r="298" spans="1:33" ht="21" customHeight="1" x14ac:dyDescent="0.25">
      <c r="A298" s="9"/>
      <c r="B298" s="9"/>
      <c r="C298" s="9"/>
      <c r="D298" s="9"/>
      <c r="E298" s="9"/>
      <c r="F298" s="9"/>
      <c r="G298" s="12"/>
      <c r="H298" s="94" t="s">
        <v>2</v>
      </c>
      <c r="I298" s="94"/>
      <c r="J298" s="94"/>
      <c r="K298" s="94"/>
      <c r="L298" s="9"/>
      <c r="M298" s="9"/>
      <c r="N298" s="9"/>
      <c r="O298" s="9"/>
      <c r="P298" s="9"/>
      <c r="Q298" s="9"/>
      <c r="R298" s="12"/>
      <c r="S298" s="94" t="s">
        <v>2</v>
      </c>
      <c r="T298" s="94"/>
      <c r="U298" s="94"/>
      <c r="V298" s="94"/>
      <c r="AC298" s="3"/>
      <c r="AD298" s="94" t="s">
        <v>2</v>
      </c>
      <c r="AE298" s="94"/>
      <c r="AF298" s="94"/>
      <c r="AG298" s="94"/>
    </row>
    <row r="299" spans="1:33" ht="21" customHeight="1" x14ac:dyDescent="0.25">
      <c r="A299" s="9"/>
      <c r="B299" s="9"/>
      <c r="C299" s="9"/>
      <c r="D299" s="9"/>
      <c r="E299" s="9"/>
      <c r="F299" s="9"/>
      <c r="G299" s="9"/>
      <c r="H299" s="94" t="s">
        <v>3</v>
      </c>
      <c r="I299" s="94"/>
      <c r="J299" s="94"/>
      <c r="K299" s="94"/>
      <c r="L299" s="9"/>
      <c r="M299" s="9"/>
      <c r="N299" s="9"/>
      <c r="O299" s="9"/>
      <c r="P299" s="9"/>
      <c r="Q299" s="9"/>
      <c r="R299" s="9"/>
      <c r="S299" s="94" t="s">
        <v>3</v>
      </c>
      <c r="T299" s="94"/>
      <c r="U299" s="94"/>
      <c r="V299" s="94"/>
      <c r="AD299" s="94" t="s">
        <v>3</v>
      </c>
      <c r="AE299" s="94"/>
      <c r="AF299" s="94"/>
      <c r="AG299" s="94"/>
    </row>
    <row r="300" spans="1:33" ht="11.25" customHeight="1" x14ac:dyDescent="0.25">
      <c r="A300" s="9"/>
      <c r="B300" s="9"/>
      <c r="C300" s="9"/>
      <c r="D300" s="9"/>
      <c r="E300" s="9"/>
      <c r="F300" s="9"/>
      <c r="G300" s="9"/>
      <c r="H300" s="95" t="s">
        <v>36</v>
      </c>
      <c r="I300" s="95"/>
      <c r="J300" s="95"/>
      <c r="K300" s="95"/>
      <c r="L300" s="9"/>
      <c r="M300" s="9"/>
      <c r="N300" s="9"/>
      <c r="O300" s="9"/>
      <c r="P300" s="9"/>
      <c r="Q300" s="9"/>
      <c r="R300" s="9"/>
      <c r="S300" s="95" t="s">
        <v>36</v>
      </c>
      <c r="T300" s="95"/>
      <c r="U300" s="95"/>
      <c r="V300" s="95"/>
      <c r="AD300" s="95" t="s">
        <v>36</v>
      </c>
      <c r="AE300" s="95"/>
      <c r="AF300" s="95"/>
      <c r="AG300" s="95"/>
    </row>
    <row r="301" spans="1:33" x14ac:dyDescent="0.25">
      <c r="C301" s="98" t="s">
        <v>357</v>
      </c>
      <c r="D301" s="98"/>
      <c r="E301" s="98"/>
      <c r="F301" s="98"/>
      <c r="G301" s="98"/>
      <c r="H301" s="98"/>
      <c r="I301" s="98"/>
      <c r="L301" s="9"/>
      <c r="M301" s="9"/>
      <c r="N301" s="201" t="s">
        <v>508</v>
      </c>
      <c r="O301" s="201"/>
      <c r="P301" s="201"/>
      <c r="Q301" s="201"/>
      <c r="R301" s="201"/>
      <c r="S301" s="201"/>
      <c r="T301" s="201"/>
      <c r="U301" s="9"/>
      <c r="V301" s="9"/>
      <c r="Y301" s="98" t="s">
        <v>595</v>
      </c>
      <c r="Z301" s="98"/>
      <c r="AA301" s="98"/>
      <c r="AB301" s="98"/>
      <c r="AC301" s="98"/>
      <c r="AD301" s="98"/>
      <c r="AE301" s="98"/>
    </row>
    <row r="302" spans="1:33" ht="5.25" customHeight="1" x14ac:dyDescent="0.25"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33" x14ac:dyDescent="0.25">
      <c r="A303" s="66" t="s">
        <v>16</v>
      </c>
      <c r="B303" s="66"/>
      <c r="C303" s="66"/>
      <c r="D303" s="66"/>
      <c r="E303" s="98" t="s">
        <v>280</v>
      </c>
      <c r="F303" s="98"/>
      <c r="G303" s="98"/>
      <c r="H303" s="98"/>
      <c r="I303" s="98"/>
      <c r="J303" s="98"/>
      <c r="K303" s="98"/>
      <c r="L303" s="200" t="s">
        <v>16</v>
      </c>
      <c r="M303" s="200"/>
      <c r="N303" s="200"/>
      <c r="O303" s="200"/>
      <c r="P303" s="201" t="s">
        <v>280</v>
      </c>
      <c r="Q303" s="201"/>
      <c r="R303" s="201"/>
      <c r="S303" s="201"/>
      <c r="T303" s="201"/>
      <c r="U303" s="201"/>
      <c r="V303" s="201"/>
      <c r="W303" s="66" t="s">
        <v>16</v>
      </c>
      <c r="X303" s="66"/>
      <c r="Y303" s="66"/>
      <c r="Z303" s="66"/>
      <c r="AA303" s="98" t="s">
        <v>280</v>
      </c>
      <c r="AB303" s="98"/>
      <c r="AC303" s="98"/>
      <c r="AD303" s="98"/>
      <c r="AE303" s="98"/>
      <c r="AF303" s="98"/>
      <c r="AG303" s="98"/>
    </row>
    <row r="304" spans="1:33" ht="28.5" customHeight="1" x14ac:dyDescent="0.25">
      <c r="A304" s="99" t="s">
        <v>17</v>
      </c>
      <c r="B304" s="99"/>
      <c r="C304" s="99"/>
      <c r="D304" s="99"/>
      <c r="E304" s="100" t="s">
        <v>507</v>
      </c>
      <c r="F304" s="100"/>
      <c r="G304" s="100"/>
      <c r="H304" s="100"/>
      <c r="I304" s="100"/>
      <c r="J304" s="100"/>
      <c r="K304" s="100"/>
      <c r="L304" s="122" t="s">
        <v>17</v>
      </c>
      <c r="M304" s="122"/>
      <c r="N304" s="122"/>
      <c r="O304" s="122"/>
      <c r="P304" s="202" t="s">
        <v>507</v>
      </c>
      <c r="Q304" s="202"/>
      <c r="R304" s="202"/>
      <c r="S304" s="202"/>
      <c r="T304" s="202"/>
      <c r="U304" s="202"/>
      <c r="V304" s="202"/>
      <c r="W304" s="99" t="s">
        <v>17</v>
      </c>
      <c r="X304" s="99"/>
      <c r="Y304" s="99"/>
      <c r="Z304" s="99"/>
      <c r="AA304" s="100" t="s">
        <v>507</v>
      </c>
      <c r="AB304" s="100"/>
      <c r="AC304" s="100"/>
      <c r="AD304" s="100"/>
      <c r="AE304" s="100"/>
      <c r="AF304" s="100"/>
      <c r="AG304" s="100"/>
    </row>
    <row r="305" spans="1:33" x14ac:dyDescent="0.25">
      <c r="A305" s="66" t="s">
        <v>18</v>
      </c>
      <c r="B305" s="66"/>
      <c r="C305" s="66"/>
      <c r="D305" s="66"/>
      <c r="E305" s="67">
        <v>6</v>
      </c>
      <c r="F305" s="67"/>
      <c r="G305" s="67"/>
      <c r="H305" s="67"/>
      <c r="I305" s="67"/>
      <c r="J305" s="67"/>
      <c r="K305" s="67"/>
      <c r="L305" s="200" t="s">
        <v>18</v>
      </c>
      <c r="M305" s="200"/>
      <c r="N305" s="200"/>
      <c r="O305" s="200"/>
      <c r="P305" s="125">
        <v>6</v>
      </c>
      <c r="Q305" s="125"/>
      <c r="R305" s="125"/>
      <c r="S305" s="125"/>
      <c r="T305" s="125"/>
      <c r="U305" s="125"/>
      <c r="V305" s="125"/>
      <c r="W305" s="66" t="s">
        <v>18</v>
      </c>
      <c r="X305" s="66"/>
      <c r="Y305" s="66"/>
      <c r="Z305" s="66"/>
      <c r="AA305" s="67">
        <v>6</v>
      </c>
      <c r="AB305" s="67"/>
      <c r="AC305" s="67"/>
      <c r="AD305" s="67"/>
      <c r="AE305" s="67"/>
      <c r="AF305" s="67"/>
      <c r="AG305" s="67"/>
    </row>
    <row r="306" spans="1:33" x14ac:dyDescent="0.25">
      <c r="A306" s="66" t="s">
        <v>24</v>
      </c>
      <c r="B306" s="66"/>
      <c r="C306" s="66"/>
      <c r="D306" s="66"/>
      <c r="E306" s="67">
        <v>60</v>
      </c>
      <c r="F306" s="67"/>
      <c r="G306" s="67"/>
      <c r="H306" s="67"/>
      <c r="I306" s="67"/>
      <c r="J306" s="67"/>
      <c r="K306" s="67"/>
      <c r="L306" s="200" t="s">
        <v>24</v>
      </c>
      <c r="M306" s="200"/>
      <c r="N306" s="200"/>
      <c r="O306" s="200"/>
      <c r="P306" s="125">
        <v>100</v>
      </c>
      <c r="Q306" s="125"/>
      <c r="R306" s="125"/>
      <c r="S306" s="125"/>
      <c r="T306" s="125"/>
      <c r="U306" s="125"/>
      <c r="V306" s="125"/>
      <c r="W306" s="66" t="s">
        <v>24</v>
      </c>
      <c r="X306" s="66"/>
      <c r="Y306" s="66"/>
      <c r="Z306" s="66"/>
      <c r="AA306" s="67">
        <v>80</v>
      </c>
      <c r="AB306" s="67"/>
      <c r="AC306" s="67"/>
      <c r="AD306" s="67"/>
      <c r="AE306" s="67"/>
      <c r="AF306" s="67"/>
      <c r="AG306" s="67"/>
    </row>
    <row r="307" spans="1:33" x14ac:dyDescent="0.25">
      <c r="A307" s="110" t="s">
        <v>19</v>
      </c>
      <c r="B307" s="110"/>
      <c r="C307" s="110"/>
      <c r="D307" s="110"/>
      <c r="E307" s="110"/>
      <c r="F307" s="105" t="s">
        <v>20</v>
      </c>
      <c r="G307" s="105"/>
      <c r="H307" s="105"/>
      <c r="I307" s="105"/>
      <c r="J307" s="105"/>
      <c r="K307" s="105"/>
      <c r="L307" s="207" t="s">
        <v>19</v>
      </c>
      <c r="M307" s="207"/>
      <c r="N307" s="207"/>
      <c r="O307" s="207"/>
      <c r="P307" s="207"/>
      <c r="Q307" s="208" t="s">
        <v>20</v>
      </c>
      <c r="R307" s="208"/>
      <c r="S307" s="208"/>
      <c r="T307" s="208"/>
      <c r="U307" s="208"/>
      <c r="V307" s="208"/>
      <c r="W307" s="110" t="s">
        <v>19</v>
      </c>
      <c r="X307" s="110"/>
      <c r="Y307" s="110"/>
      <c r="Z307" s="110"/>
      <c r="AA307" s="110"/>
      <c r="AB307" s="105" t="s">
        <v>20</v>
      </c>
      <c r="AC307" s="105"/>
      <c r="AD307" s="105"/>
      <c r="AE307" s="105"/>
      <c r="AF307" s="105"/>
      <c r="AG307" s="105"/>
    </row>
    <row r="308" spans="1:33" x14ac:dyDescent="0.25">
      <c r="A308" s="110"/>
      <c r="B308" s="110"/>
      <c r="C308" s="110"/>
      <c r="D308" s="110"/>
      <c r="E308" s="110"/>
      <c r="F308" s="105" t="s">
        <v>21</v>
      </c>
      <c r="G308" s="105"/>
      <c r="H308" s="105"/>
      <c r="I308" s="105" t="s">
        <v>22</v>
      </c>
      <c r="J308" s="105"/>
      <c r="K308" s="105"/>
      <c r="L308" s="207"/>
      <c r="M308" s="207"/>
      <c r="N308" s="207"/>
      <c r="O308" s="207"/>
      <c r="P308" s="207"/>
      <c r="Q308" s="208" t="s">
        <v>21</v>
      </c>
      <c r="R308" s="208"/>
      <c r="S308" s="208"/>
      <c r="T308" s="208" t="s">
        <v>22</v>
      </c>
      <c r="U308" s="208"/>
      <c r="V308" s="208"/>
      <c r="W308" s="110"/>
      <c r="X308" s="110"/>
      <c r="Y308" s="110"/>
      <c r="Z308" s="110"/>
      <c r="AA308" s="110"/>
      <c r="AB308" s="105" t="s">
        <v>21</v>
      </c>
      <c r="AC308" s="105"/>
      <c r="AD308" s="105"/>
      <c r="AE308" s="105" t="s">
        <v>22</v>
      </c>
      <c r="AF308" s="105"/>
      <c r="AG308" s="105"/>
    </row>
    <row r="309" spans="1:33" x14ac:dyDescent="0.25">
      <c r="A309" s="109" t="s">
        <v>68</v>
      </c>
      <c r="B309" s="109"/>
      <c r="C309" s="109"/>
      <c r="D309" s="109"/>
      <c r="E309" s="109"/>
      <c r="F309" s="81">
        <v>66</v>
      </c>
      <c r="G309" s="83"/>
      <c r="H309" s="82"/>
      <c r="I309" s="81">
        <v>52.8</v>
      </c>
      <c r="J309" s="83"/>
      <c r="K309" s="82"/>
      <c r="L309" s="205" t="s">
        <v>68</v>
      </c>
      <c r="M309" s="205"/>
      <c r="N309" s="205"/>
      <c r="O309" s="205"/>
      <c r="P309" s="205"/>
      <c r="Q309" s="111">
        <f>F309*100/60</f>
        <v>110</v>
      </c>
      <c r="R309" s="113"/>
      <c r="S309" s="112"/>
      <c r="T309" s="111">
        <f>I309*100/60</f>
        <v>88</v>
      </c>
      <c r="U309" s="113"/>
      <c r="V309" s="112"/>
      <c r="W309" s="109" t="s">
        <v>68</v>
      </c>
      <c r="X309" s="109"/>
      <c r="Y309" s="109"/>
      <c r="Z309" s="109"/>
      <c r="AA309" s="109"/>
      <c r="AB309" s="81">
        <f>F309*80/60</f>
        <v>88</v>
      </c>
      <c r="AC309" s="83"/>
      <c r="AD309" s="82"/>
      <c r="AE309" s="81">
        <f>I309*80/60</f>
        <v>70.400000000000006</v>
      </c>
      <c r="AF309" s="83"/>
      <c r="AG309" s="82"/>
    </row>
    <row r="310" spans="1:33" x14ac:dyDescent="0.25">
      <c r="A310" s="322" t="s">
        <v>55</v>
      </c>
      <c r="B310" s="322"/>
      <c r="C310" s="322"/>
      <c r="D310" s="322"/>
      <c r="E310" s="322"/>
      <c r="F310" s="81">
        <v>4</v>
      </c>
      <c r="G310" s="83"/>
      <c r="H310" s="82"/>
      <c r="I310" s="81">
        <v>4</v>
      </c>
      <c r="J310" s="83"/>
      <c r="K310" s="82"/>
      <c r="L310" s="301" t="s">
        <v>55</v>
      </c>
      <c r="M310" s="301"/>
      <c r="N310" s="301"/>
      <c r="O310" s="301"/>
      <c r="P310" s="301"/>
      <c r="Q310" s="111">
        <f t="shared" ref="Q310:Q311" si="92">F310*100/60</f>
        <v>6.666666666666667</v>
      </c>
      <c r="R310" s="113"/>
      <c r="S310" s="112"/>
      <c r="T310" s="111">
        <f t="shared" ref="T310:T312" si="93">I310*100/60</f>
        <v>6.666666666666667</v>
      </c>
      <c r="U310" s="113"/>
      <c r="V310" s="112"/>
      <c r="W310" s="322" t="s">
        <v>55</v>
      </c>
      <c r="X310" s="322"/>
      <c r="Y310" s="322"/>
      <c r="Z310" s="322"/>
      <c r="AA310" s="322"/>
      <c r="AB310" s="81">
        <f t="shared" ref="AB310:AB311" si="94">F310*80/60</f>
        <v>5.333333333333333</v>
      </c>
      <c r="AC310" s="83"/>
      <c r="AD310" s="82"/>
      <c r="AE310" s="81">
        <f t="shared" ref="AE310:AE312" si="95">I310*80/60</f>
        <v>5.333333333333333</v>
      </c>
      <c r="AF310" s="83"/>
      <c r="AG310" s="82"/>
    </row>
    <row r="311" spans="1:33" x14ac:dyDescent="0.25">
      <c r="A311" s="109" t="s">
        <v>42</v>
      </c>
      <c r="B311" s="109"/>
      <c r="C311" s="109"/>
      <c r="D311" s="109"/>
      <c r="E311" s="109"/>
      <c r="F311" s="81">
        <v>1.8</v>
      </c>
      <c r="G311" s="83"/>
      <c r="H311" s="82"/>
      <c r="I311" s="81">
        <v>1.8</v>
      </c>
      <c r="J311" s="83"/>
      <c r="K311" s="82"/>
      <c r="L311" s="205" t="s">
        <v>42</v>
      </c>
      <c r="M311" s="205"/>
      <c r="N311" s="205"/>
      <c r="O311" s="205"/>
      <c r="P311" s="205"/>
      <c r="Q311" s="111">
        <f t="shared" si="92"/>
        <v>3</v>
      </c>
      <c r="R311" s="113"/>
      <c r="S311" s="112"/>
      <c r="T311" s="111">
        <f t="shared" si="93"/>
        <v>3</v>
      </c>
      <c r="U311" s="113"/>
      <c r="V311" s="112"/>
      <c r="W311" s="109" t="s">
        <v>42</v>
      </c>
      <c r="X311" s="109"/>
      <c r="Y311" s="109"/>
      <c r="Z311" s="109"/>
      <c r="AA311" s="109"/>
      <c r="AB311" s="81">
        <f t="shared" si="94"/>
        <v>2.4</v>
      </c>
      <c r="AC311" s="83"/>
      <c r="AD311" s="82"/>
      <c r="AE311" s="81">
        <f t="shared" si="95"/>
        <v>2.4</v>
      </c>
      <c r="AF311" s="83"/>
      <c r="AG311" s="82"/>
    </row>
    <row r="312" spans="1:33" x14ac:dyDescent="0.25">
      <c r="A312" s="109" t="s">
        <v>25</v>
      </c>
      <c r="B312" s="109"/>
      <c r="C312" s="109"/>
      <c r="D312" s="109"/>
      <c r="E312" s="109"/>
      <c r="F312" s="81"/>
      <c r="G312" s="83"/>
      <c r="H312" s="82"/>
      <c r="I312" s="88">
        <v>60</v>
      </c>
      <c r="J312" s="89"/>
      <c r="K312" s="90"/>
      <c r="L312" s="205" t="s">
        <v>25</v>
      </c>
      <c r="M312" s="205"/>
      <c r="N312" s="205"/>
      <c r="O312" s="205"/>
      <c r="P312" s="205"/>
      <c r="Q312" s="111"/>
      <c r="R312" s="113"/>
      <c r="S312" s="112"/>
      <c r="T312" s="111">
        <f t="shared" si="93"/>
        <v>100</v>
      </c>
      <c r="U312" s="113"/>
      <c r="V312" s="112"/>
      <c r="W312" s="109" t="s">
        <v>25</v>
      </c>
      <c r="X312" s="109"/>
      <c r="Y312" s="109"/>
      <c r="Z312" s="109"/>
      <c r="AA312" s="109"/>
      <c r="AB312" s="81"/>
      <c r="AC312" s="83"/>
      <c r="AD312" s="82"/>
      <c r="AE312" s="81">
        <f t="shared" si="95"/>
        <v>80</v>
      </c>
      <c r="AF312" s="83"/>
      <c r="AG312" s="82"/>
    </row>
    <row r="313" spans="1:33" x14ac:dyDescent="0.25">
      <c r="A313" s="109"/>
      <c r="B313" s="109"/>
      <c r="C313" s="109"/>
      <c r="D313" s="109"/>
      <c r="E313" s="109"/>
      <c r="F313" s="91"/>
      <c r="G313" s="92"/>
      <c r="H313" s="93"/>
      <c r="I313" s="91"/>
      <c r="J313" s="92"/>
      <c r="K313" s="93"/>
      <c r="L313" s="205"/>
      <c r="M313" s="205"/>
      <c r="N313" s="205"/>
      <c r="O313" s="205"/>
      <c r="P313" s="205"/>
      <c r="Q313" s="209"/>
      <c r="R313" s="210"/>
      <c r="S313" s="211"/>
      <c r="T313" s="209"/>
      <c r="U313" s="210"/>
      <c r="V313" s="211"/>
      <c r="W313" s="109"/>
      <c r="X313" s="109"/>
      <c r="Y313" s="109"/>
      <c r="Z313" s="109"/>
      <c r="AA313" s="109"/>
      <c r="AB313" s="91"/>
      <c r="AC313" s="92"/>
      <c r="AD313" s="93"/>
      <c r="AE313" s="91"/>
      <c r="AF313" s="92"/>
      <c r="AG313" s="93"/>
    </row>
    <row r="314" spans="1:33" x14ac:dyDescent="0.25">
      <c r="A314" s="109"/>
      <c r="B314" s="109"/>
      <c r="C314" s="109"/>
      <c r="D314" s="109"/>
      <c r="E314" s="109"/>
      <c r="F314" s="81"/>
      <c r="G314" s="83"/>
      <c r="H314" s="82"/>
      <c r="I314" s="81"/>
      <c r="J314" s="83"/>
      <c r="K314" s="82"/>
      <c r="L314" s="205"/>
      <c r="M314" s="205"/>
      <c r="N314" s="205"/>
      <c r="O314" s="205"/>
      <c r="P314" s="205"/>
      <c r="Q314" s="111"/>
      <c r="R314" s="113"/>
      <c r="S314" s="112"/>
      <c r="T314" s="111"/>
      <c r="U314" s="113"/>
      <c r="V314" s="112"/>
      <c r="W314" s="109"/>
      <c r="X314" s="109"/>
      <c r="Y314" s="109"/>
      <c r="Z314" s="109"/>
      <c r="AA314" s="109"/>
      <c r="AB314" s="81"/>
      <c r="AC314" s="83"/>
      <c r="AD314" s="82"/>
      <c r="AE314" s="81"/>
      <c r="AF314" s="83"/>
      <c r="AG314" s="82"/>
    </row>
    <row r="315" spans="1:33" x14ac:dyDescent="0.25">
      <c r="A315" s="85"/>
      <c r="B315" s="86"/>
      <c r="C315" s="86"/>
      <c r="D315" s="86"/>
      <c r="E315" s="87"/>
      <c r="F315" s="105"/>
      <c r="G315" s="105"/>
      <c r="H315" s="105"/>
      <c r="I315" s="105"/>
      <c r="J315" s="105"/>
      <c r="K315" s="105"/>
      <c r="L315" s="247"/>
      <c r="M315" s="248"/>
      <c r="N315" s="248"/>
      <c r="O315" s="248"/>
      <c r="P315" s="249"/>
      <c r="Q315" s="208"/>
      <c r="R315" s="208"/>
      <c r="S315" s="208"/>
      <c r="T315" s="208"/>
      <c r="U315" s="208"/>
      <c r="V315" s="208"/>
      <c r="W315" s="85"/>
      <c r="X315" s="86"/>
      <c r="Y315" s="86"/>
      <c r="Z315" s="86"/>
      <c r="AA315" s="87"/>
      <c r="AB315" s="105"/>
      <c r="AC315" s="105"/>
      <c r="AD315" s="105"/>
      <c r="AE315" s="105"/>
      <c r="AF315" s="105"/>
      <c r="AG315" s="105"/>
    </row>
    <row r="316" spans="1:33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</row>
    <row r="317" spans="1:33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</row>
    <row r="318" spans="1:33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</row>
    <row r="319" spans="1:33" ht="15" customHeight="1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</row>
    <row r="320" spans="1:33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</row>
    <row r="321" spans="1:33" x14ac:dyDescent="0.25">
      <c r="A321" s="68" t="s">
        <v>31</v>
      </c>
      <c r="B321" s="68"/>
      <c r="C321" s="68"/>
      <c r="D321" s="68"/>
      <c r="E321" s="68"/>
      <c r="F321" s="68"/>
      <c r="G321" s="68"/>
      <c r="H321" s="68"/>
      <c r="I321" s="84"/>
      <c r="J321" s="84"/>
      <c r="K321" s="84"/>
      <c r="L321" s="215" t="s">
        <v>31</v>
      </c>
      <c r="M321" s="215"/>
      <c r="N321" s="215"/>
      <c r="O321" s="215"/>
      <c r="P321" s="215"/>
      <c r="Q321" s="215"/>
      <c r="R321" s="215"/>
      <c r="S321" s="215"/>
      <c r="T321" s="123"/>
      <c r="U321" s="123"/>
      <c r="V321" s="123"/>
      <c r="W321" s="68" t="s">
        <v>31</v>
      </c>
      <c r="X321" s="68"/>
      <c r="Y321" s="68"/>
      <c r="Z321" s="68"/>
      <c r="AA321" s="68"/>
      <c r="AB321" s="68"/>
      <c r="AC321" s="68"/>
      <c r="AD321" s="68"/>
      <c r="AE321" s="84"/>
      <c r="AF321" s="84"/>
      <c r="AG321" s="84"/>
    </row>
    <row r="322" spans="1:33" ht="15" customHeight="1" x14ac:dyDescent="0.25">
      <c r="A322" s="105" t="s">
        <v>26</v>
      </c>
      <c r="B322" s="105"/>
      <c r="C322" s="105"/>
      <c r="D322" s="105"/>
      <c r="E322" s="105"/>
      <c r="F322" s="105"/>
      <c r="G322" s="106" t="s">
        <v>30</v>
      </c>
      <c r="H322" s="106"/>
      <c r="I322" s="75" t="s">
        <v>9</v>
      </c>
      <c r="J322" s="76"/>
      <c r="K322" s="77"/>
      <c r="L322" s="208" t="s">
        <v>26</v>
      </c>
      <c r="M322" s="208"/>
      <c r="N322" s="208"/>
      <c r="O322" s="208"/>
      <c r="P322" s="208"/>
      <c r="Q322" s="208"/>
      <c r="R322" s="216" t="s">
        <v>30</v>
      </c>
      <c r="S322" s="216"/>
      <c r="T322" s="217" t="s">
        <v>9</v>
      </c>
      <c r="U322" s="218"/>
      <c r="V322" s="219"/>
      <c r="W322" s="105" t="s">
        <v>26</v>
      </c>
      <c r="X322" s="105"/>
      <c r="Y322" s="105"/>
      <c r="Z322" s="105"/>
      <c r="AA322" s="105"/>
      <c r="AB322" s="105"/>
      <c r="AC322" s="106" t="s">
        <v>30</v>
      </c>
      <c r="AD322" s="106"/>
      <c r="AE322" s="75" t="s">
        <v>9</v>
      </c>
      <c r="AF322" s="76"/>
      <c r="AG322" s="77"/>
    </row>
    <row r="323" spans="1:33" x14ac:dyDescent="0.25">
      <c r="A323" s="105" t="s">
        <v>27</v>
      </c>
      <c r="B323" s="105"/>
      <c r="C323" s="105" t="s">
        <v>28</v>
      </c>
      <c r="D323" s="105"/>
      <c r="E323" s="105" t="s">
        <v>29</v>
      </c>
      <c r="F323" s="105"/>
      <c r="G323" s="106"/>
      <c r="H323" s="106"/>
      <c r="I323" s="78"/>
      <c r="J323" s="79"/>
      <c r="K323" s="80"/>
      <c r="L323" s="208" t="s">
        <v>27</v>
      </c>
      <c r="M323" s="208"/>
      <c r="N323" s="208" t="s">
        <v>28</v>
      </c>
      <c r="O323" s="208"/>
      <c r="P323" s="208" t="s">
        <v>29</v>
      </c>
      <c r="Q323" s="208"/>
      <c r="R323" s="216"/>
      <c r="S323" s="216"/>
      <c r="T323" s="220"/>
      <c r="U323" s="221"/>
      <c r="V323" s="222"/>
      <c r="W323" s="105" t="s">
        <v>27</v>
      </c>
      <c r="X323" s="105"/>
      <c r="Y323" s="105" t="s">
        <v>28</v>
      </c>
      <c r="Z323" s="105"/>
      <c r="AA323" s="105" t="s">
        <v>29</v>
      </c>
      <c r="AB323" s="105"/>
      <c r="AC323" s="106"/>
      <c r="AD323" s="106"/>
      <c r="AE323" s="78"/>
      <c r="AF323" s="79"/>
      <c r="AG323" s="80"/>
    </row>
    <row r="324" spans="1:33" x14ac:dyDescent="0.25">
      <c r="A324" s="107">
        <v>0.6</v>
      </c>
      <c r="B324" s="107"/>
      <c r="C324" s="107">
        <v>4.4000000000000004</v>
      </c>
      <c r="D324" s="107"/>
      <c r="E324" s="107">
        <v>5.4</v>
      </c>
      <c r="F324" s="107"/>
      <c r="G324" s="107">
        <v>73.5</v>
      </c>
      <c r="H324" s="107"/>
      <c r="I324" s="107">
        <v>1.1000000000000001</v>
      </c>
      <c r="J324" s="81"/>
      <c r="K324" s="5"/>
      <c r="L324" s="213">
        <f>A324*100/60</f>
        <v>1</v>
      </c>
      <c r="M324" s="213"/>
      <c r="N324" s="213">
        <f t="shared" ref="N324" si="96">C324*100/60</f>
        <v>7.3333333333333339</v>
      </c>
      <c r="O324" s="213"/>
      <c r="P324" s="213">
        <f t="shared" ref="P324" si="97">E324*100/60</f>
        <v>9</v>
      </c>
      <c r="Q324" s="213"/>
      <c r="R324" s="213">
        <f t="shared" ref="R324" si="98">G324*100/60</f>
        <v>122.5</v>
      </c>
      <c r="S324" s="213"/>
      <c r="T324" s="213">
        <f t="shared" ref="T324" si="99">I324*100/60</f>
        <v>1.8333333333333335</v>
      </c>
      <c r="U324" s="111"/>
      <c r="V324" s="13"/>
      <c r="W324" s="107">
        <f>A324*80/60</f>
        <v>0.8</v>
      </c>
      <c r="X324" s="107"/>
      <c r="Y324" s="107">
        <f t="shared" ref="Y324" si="100">C324*80/60</f>
        <v>5.8666666666666663</v>
      </c>
      <c r="Z324" s="107"/>
      <c r="AA324" s="107">
        <f t="shared" ref="AA324" si="101">E324*80/60</f>
        <v>7.2</v>
      </c>
      <c r="AB324" s="107"/>
      <c r="AC324" s="107">
        <f t="shared" ref="AC324" si="102">G324*80/60</f>
        <v>98</v>
      </c>
      <c r="AD324" s="107"/>
      <c r="AE324" s="107">
        <f t="shared" ref="AE324" si="103">I324*80/60</f>
        <v>1.4666666666666666</v>
      </c>
      <c r="AF324" s="81"/>
      <c r="AG324" s="5"/>
    </row>
    <row r="325" spans="1:33" x14ac:dyDescent="0.25">
      <c r="A325" s="123" t="s">
        <v>32</v>
      </c>
      <c r="B325" s="123"/>
      <c r="C325" s="123"/>
      <c r="D325" s="123"/>
      <c r="E325" s="123"/>
      <c r="F325" s="123"/>
      <c r="G325" s="123"/>
      <c r="H325" s="123"/>
      <c r="I325" s="124"/>
      <c r="J325" s="124"/>
      <c r="K325" s="124"/>
      <c r="L325" s="123" t="s">
        <v>32</v>
      </c>
      <c r="M325" s="123"/>
      <c r="N325" s="123"/>
      <c r="O325" s="123"/>
      <c r="P325" s="123"/>
      <c r="Q325" s="123"/>
      <c r="R325" s="123"/>
      <c r="S325" s="123"/>
      <c r="T325" s="124"/>
      <c r="U325" s="124"/>
      <c r="V325" s="124"/>
      <c r="W325" s="84" t="s">
        <v>32</v>
      </c>
      <c r="X325" s="84"/>
      <c r="Y325" s="84"/>
      <c r="Z325" s="84"/>
      <c r="AA325" s="84"/>
      <c r="AB325" s="84"/>
      <c r="AC325" s="84"/>
      <c r="AD325" s="84"/>
      <c r="AE325" s="108"/>
      <c r="AF325" s="108"/>
      <c r="AG325" s="108"/>
    </row>
    <row r="326" spans="1:33" ht="72.75" customHeight="1" x14ac:dyDescent="0.25">
      <c r="A326" s="308" t="s">
        <v>281</v>
      </c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308" t="s">
        <v>281</v>
      </c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371" t="s">
        <v>281</v>
      </c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</row>
    <row r="327" spans="1:33" x14ac:dyDescent="0.25">
      <c r="A327" s="125" t="s">
        <v>10</v>
      </c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 t="s">
        <v>10</v>
      </c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67" t="s">
        <v>10</v>
      </c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</row>
    <row r="328" spans="1:33" ht="41.25" customHeight="1" x14ac:dyDescent="0.25">
      <c r="A328" s="121" t="s">
        <v>282</v>
      </c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 t="s">
        <v>282</v>
      </c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63" t="s">
        <v>282</v>
      </c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</row>
    <row r="329" spans="1:33" x14ac:dyDescent="0.25">
      <c r="A329" s="125" t="s">
        <v>11</v>
      </c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 t="s">
        <v>11</v>
      </c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67" t="s">
        <v>11</v>
      </c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</row>
    <row r="330" spans="1:33" ht="42.75" customHeight="1" x14ac:dyDescent="0.25">
      <c r="A330" s="121" t="s">
        <v>283</v>
      </c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 t="s">
        <v>283</v>
      </c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63" t="s">
        <v>283</v>
      </c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</row>
    <row r="331" spans="1:33" x14ac:dyDescent="0.25">
      <c r="A331" s="224"/>
      <c r="B331" s="224"/>
      <c r="C331" s="224"/>
      <c r="D331" s="224"/>
      <c r="E331" s="23"/>
      <c r="F331" s="23"/>
      <c r="G331" s="23"/>
      <c r="H331" s="23"/>
      <c r="I331" s="23"/>
      <c r="J331" s="23"/>
      <c r="K331" s="23"/>
      <c r="L331" s="224"/>
      <c r="M331" s="224"/>
      <c r="N331" s="224"/>
      <c r="O331" s="224"/>
      <c r="P331" s="23"/>
      <c r="Q331" s="23"/>
      <c r="R331" s="23"/>
      <c r="S331" s="23"/>
      <c r="T331" s="23"/>
      <c r="U331" s="23"/>
      <c r="V331" s="23"/>
      <c r="W331" s="224"/>
      <c r="X331" s="224"/>
      <c r="Y331" s="224"/>
      <c r="Z331" s="224"/>
      <c r="AA331" s="23"/>
      <c r="AB331" s="23"/>
      <c r="AC331" s="23"/>
      <c r="AD331" s="23"/>
      <c r="AE331" s="23"/>
      <c r="AF331" s="23"/>
      <c r="AG331" s="23"/>
    </row>
    <row r="332" spans="1:33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</row>
    <row r="333" spans="1:33" x14ac:dyDescent="0.25">
      <c r="A333" s="95"/>
      <c r="B333" s="95"/>
      <c r="C333" s="95"/>
      <c r="D333" s="26"/>
      <c r="E333" s="95"/>
      <c r="F333" s="95"/>
      <c r="G333" s="95"/>
      <c r="H333" s="26"/>
      <c r="I333" s="95"/>
      <c r="J333" s="95"/>
      <c r="K333" s="95"/>
      <c r="L333" s="95"/>
      <c r="M333" s="95"/>
      <c r="N333" s="95"/>
      <c r="O333" s="26"/>
      <c r="P333" s="95"/>
      <c r="Q333" s="95"/>
      <c r="R333" s="95"/>
      <c r="S333" s="26"/>
      <c r="T333" s="95"/>
      <c r="U333" s="95"/>
      <c r="V333" s="95"/>
      <c r="W333" s="95"/>
      <c r="X333" s="95"/>
      <c r="Y333" s="95"/>
      <c r="Z333" s="26"/>
      <c r="AA333" s="95"/>
      <c r="AB333" s="95"/>
      <c r="AC333" s="95"/>
      <c r="AD333" s="26"/>
      <c r="AE333" s="95"/>
      <c r="AF333" s="95"/>
      <c r="AG333" s="95"/>
    </row>
    <row r="334" spans="1:33" x14ac:dyDescent="0.25">
      <c r="A334" s="200"/>
      <c r="B334" s="200"/>
      <c r="C334" s="200"/>
      <c r="D334" s="200"/>
      <c r="E334" s="9"/>
      <c r="F334" s="9"/>
      <c r="G334" s="9"/>
      <c r="H334" s="9"/>
      <c r="I334" s="9"/>
      <c r="J334" s="9"/>
      <c r="K334" s="9"/>
      <c r="L334" s="200"/>
      <c r="M334" s="200"/>
      <c r="N334" s="200"/>
      <c r="O334" s="200"/>
      <c r="P334" s="9"/>
      <c r="Q334" s="9"/>
      <c r="R334" s="9"/>
      <c r="S334" s="9"/>
      <c r="T334" s="9"/>
      <c r="U334" s="9"/>
      <c r="V334" s="9"/>
      <c r="W334" s="200"/>
      <c r="X334" s="200"/>
      <c r="Y334" s="200"/>
      <c r="Z334" s="200"/>
      <c r="AA334" s="9"/>
      <c r="AB334" s="9"/>
      <c r="AC334" s="9"/>
      <c r="AD334" s="9"/>
      <c r="AE334" s="9"/>
      <c r="AF334" s="9"/>
      <c r="AG334" s="9"/>
    </row>
    <row r="335" spans="1:33" x14ac:dyDescent="0.25">
      <c r="A335" s="125" t="s">
        <v>391</v>
      </c>
      <c r="B335" s="125"/>
      <c r="C335" s="125"/>
      <c r="D335" s="125"/>
      <c r="E335" s="125"/>
      <c r="F335" s="125"/>
      <c r="G335" s="14"/>
      <c r="H335" s="14"/>
      <c r="I335" s="15"/>
      <c r="J335" s="125" t="s">
        <v>38</v>
      </c>
      <c r="K335" s="125"/>
      <c r="L335" s="125" t="s">
        <v>391</v>
      </c>
      <c r="M335" s="125"/>
      <c r="N335" s="125"/>
      <c r="O335" s="125"/>
      <c r="P335" s="125"/>
      <c r="Q335" s="125"/>
      <c r="R335" s="14"/>
      <c r="S335" s="14"/>
      <c r="T335" s="15"/>
      <c r="U335" s="125" t="s">
        <v>38</v>
      </c>
      <c r="V335" s="125"/>
      <c r="W335" s="125" t="s">
        <v>391</v>
      </c>
      <c r="X335" s="125"/>
      <c r="Y335" s="125"/>
      <c r="Z335" s="125"/>
      <c r="AA335" s="125"/>
      <c r="AB335" s="125"/>
      <c r="AC335" s="14"/>
      <c r="AD335" s="14"/>
      <c r="AE335" s="15"/>
      <c r="AF335" s="125" t="s">
        <v>38</v>
      </c>
      <c r="AG335" s="125"/>
    </row>
    <row r="336" spans="1:33" ht="12.75" customHeight="1" x14ac:dyDescent="0.25">
      <c r="A336" s="6"/>
      <c r="B336" s="9"/>
      <c r="C336" s="9"/>
      <c r="D336" s="9"/>
      <c r="E336" s="9"/>
      <c r="F336" s="9"/>
      <c r="G336" s="11"/>
      <c r="H336" s="103"/>
      <c r="I336" s="103"/>
      <c r="J336" s="103" t="s">
        <v>0</v>
      </c>
      <c r="K336" s="103"/>
      <c r="L336" s="9"/>
      <c r="R336" s="1"/>
      <c r="S336" s="103"/>
      <c r="T336" s="103"/>
      <c r="U336" s="103" t="s">
        <v>0</v>
      </c>
      <c r="V336" s="103"/>
      <c r="W336" s="9"/>
      <c r="AC336" s="1"/>
      <c r="AD336" s="103"/>
      <c r="AE336" s="103"/>
      <c r="AF336" s="103" t="s">
        <v>0</v>
      </c>
      <c r="AG336" s="103"/>
    </row>
    <row r="337" spans="1:33" ht="12.75" customHeight="1" x14ac:dyDescent="0.25">
      <c r="A337" s="9"/>
      <c r="B337" s="9"/>
      <c r="C337" s="9"/>
      <c r="D337" s="9"/>
      <c r="E337" s="9"/>
      <c r="F337" s="9"/>
      <c r="G337" s="9"/>
      <c r="H337" s="103"/>
      <c r="I337" s="103"/>
      <c r="J337" s="103" t="s">
        <v>632</v>
      </c>
      <c r="K337" s="103"/>
      <c r="S337" s="103"/>
      <c r="T337" s="103"/>
      <c r="U337" s="103" t="s">
        <v>632</v>
      </c>
      <c r="V337" s="103"/>
      <c r="W337" s="37"/>
      <c r="X337" s="37"/>
      <c r="Y337" s="37"/>
      <c r="Z337" s="37"/>
      <c r="AA337" s="37"/>
      <c r="AB337" s="37"/>
      <c r="AC337" s="37"/>
      <c r="AD337" s="128"/>
      <c r="AE337" s="128"/>
      <c r="AF337" s="128" t="s">
        <v>632</v>
      </c>
      <c r="AG337" s="128"/>
    </row>
    <row r="338" spans="1:33" ht="21.75" customHeight="1" x14ac:dyDescent="0.25">
      <c r="A338" s="9"/>
      <c r="B338" s="9"/>
      <c r="C338" s="9"/>
      <c r="D338" s="9"/>
      <c r="E338" s="9"/>
      <c r="F338" s="9"/>
      <c r="G338" s="12"/>
      <c r="H338" s="104" t="s">
        <v>633</v>
      </c>
      <c r="I338" s="104"/>
      <c r="J338" s="104"/>
      <c r="K338" s="104"/>
      <c r="R338" s="3"/>
      <c r="S338" s="104" t="s">
        <v>633</v>
      </c>
      <c r="T338" s="104"/>
      <c r="U338" s="104"/>
      <c r="V338" s="104"/>
      <c r="W338" s="37"/>
      <c r="X338" s="37"/>
      <c r="Y338" s="37"/>
      <c r="Z338" s="37"/>
      <c r="AA338" s="37"/>
      <c r="AB338" s="37"/>
      <c r="AC338" s="43"/>
      <c r="AD338" s="129" t="s">
        <v>633</v>
      </c>
      <c r="AE338" s="129"/>
      <c r="AF338" s="129"/>
      <c r="AG338" s="129"/>
    </row>
    <row r="339" spans="1:33" ht="19.5" customHeight="1" x14ac:dyDescent="0.25">
      <c r="A339" s="9"/>
      <c r="B339" s="9"/>
      <c r="C339" s="9"/>
      <c r="D339" s="9"/>
      <c r="E339" s="9"/>
      <c r="F339" s="9"/>
      <c r="G339" s="12"/>
      <c r="H339" s="94" t="s">
        <v>1</v>
      </c>
      <c r="I339" s="94"/>
      <c r="J339" s="94"/>
      <c r="K339" s="94"/>
      <c r="R339" s="3"/>
      <c r="S339" s="94" t="s">
        <v>1</v>
      </c>
      <c r="T339" s="94"/>
      <c r="U339" s="94"/>
      <c r="V339" s="94"/>
      <c r="W339" s="37"/>
      <c r="X339" s="37"/>
      <c r="Y339" s="37"/>
      <c r="Z339" s="37"/>
      <c r="AA339" s="37"/>
      <c r="AB339" s="37"/>
      <c r="AC339" s="43"/>
      <c r="AD339" s="130" t="s">
        <v>1</v>
      </c>
      <c r="AE339" s="130"/>
      <c r="AF339" s="130"/>
      <c r="AG339" s="130"/>
    </row>
    <row r="340" spans="1:33" ht="21" customHeight="1" x14ac:dyDescent="0.25">
      <c r="A340" s="9"/>
      <c r="B340" s="9"/>
      <c r="C340" s="9"/>
      <c r="D340" s="9"/>
      <c r="E340" s="9"/>
      <c r="F340" s="9"/>
      <c r="G340" s="12"/>
      <c r="H340" s="94" t="s">
        <v>2</v>
      </c>
      <c r="I340" s="94"/>
      <c r="J340" s="94"/>
      <c r="K340" s="94"/>
      <c r="R340" s="3"/>
      <c r="S340" s="94" t="s">
        <v>2</v>
      </c>
      <c r="T340" s="94"/>
      <c r="U340" s="94"/>
      <c r="V340" s="94"/>
      <c r="W340" s="37"/>
      <c r="X340" s="37"/>
      <c r="Y340" s="37"/>
      <c r="Z340" s="37"/>
      <c r="AA340" s="37"/>
      <c r="AB340" s="37"/>
      <c r="AC340" s="43"/>
      <c r="AD340" s="130" t="s">
        <v>2</v>
      </c>
      <c r="AE340" s="130"/>
      <c r="AF340" s="130"/>
      <c r="AG340" s="130"/>
    </row>
    <row r="341" spans="1:33" ht="21" customHeight="1" x14ac:dyDescent="0.25">
      <c r="A341" s="9"/>
      <c r="B341" s="9"/>
      <c r="C341" s="9"/>
      <c r="D341" s="9"/>
      <c r="E341" s="9"/>
      <c r="F341" s="9"/>
      <c r="G341" s="9"/>
      <c r="H341" s="94" t="s">
        <v>3</v>
      </c>
      <c r="I341" s="94"/>
      <c r="J341" s="94"/>
      <c r="K341" s="94"/>
      <c r="S341" s="94" t="s">
        <v>3</v>
      </c>
      <c r="T341" s="94"/>
      <c r="U341" s="94"/>
      <c r="V341" s="94"/>
      <c r="W341" s="37"/>
      <c r="X341" s="37"/>
      <c r="Y341" s="37"/>
      <c r="Z341" s="37"/>
      <c r="AA341" s="37"/>
      <c r="AB341" s="37"/>
      <c r="AC341" s="37"/>
      <c r="AD341" s="130" t="s">
        <v>3</v>
      </c>
      <c r="AE341" s="130"/>
      <c r="AF341" s="130"/>
      <c r="AG341" s="130"/>
    </row>
    <row r="342" spans="1:33" ht="12" customHeight="1" x14ac:dyDescent="0.25">
      <c r="A342" s="9"/>
      <c r="B342" s="9"/>
      <c r="C342" s="9"/>
      <c r="D342" s="9"/>
      <c r="E342" s="9"/>
      <c r="F342" s="9"/>
      <c r="G342" s="9"/>
      <c r="H342" s="95" t="s">
        <v>36</v>
      </c>
      <c r="I342" s="95"/>
      <c r="J342" s="95"/>
      <c r="K342" s="95"/>
      <c r="S342" s="95" t="s">
        <v>36</v>
      </c>
      <c r="T342" s="95"/>
      <c r="U342" s="95"/>
      <c r="V342" s="95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</row>
    <row r="343" spans="1:33" x14ac:dyDescent="0.25">
      <c r="C343" s="98" t="s">
        <v>358</v>
      </c>
      <c r="D343" s="98"/>
      <c r="E343" s="98"/>
      <c r="F343" s="98"/>
      <c r="G343" s="98"/>
      <c r="H343" s="98"/>
      <c r="I343" s="98"/>
      <c r="N343" s="98" t="s">
        <v>510</v>
      </c>
      <c r="O343" s="98"/>
      <c r="P343" s="98"/>
      <c r="Q343" s="98"/>
      <c r="R343" s="98"/>
      <c r="S343" s="98"/>
      <c r="T343" s="98"/>
      <c r="W343" s="37"/>
      <c r="X343" s="37"/>
      <c r="Y343" s="149" t="s">
        <v>596</v>
      </c>
      <c r="Z343" s="149"/>
      <c r="AA343" s="149"/>
      <c r="AB343" s="149"/>
      <c r="AC343" s="149"/>
      <c r="AD343" s="149"/>
      <c r="AE343" s="149"/>
      <c r="AF343" s="37"/>
      <c r="AG343" s="37"/>
    </row>
    <row r="344" spans="1:33" ht="5.25" customHeight="1" x14ac:dyDescent="0.25"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</row>
    <row r="345" spans="1:33" x14ac:dyDescent="0.25">
      <c r="A345" s="66" t="s">
        <v>16</v>
      </c>
      <c r="B345" s="66"/>
      <c r="C345" s="66"/>
      <c r="D345" s="66"/>
      <c r="E345" s="98" t="s">
        <v>284</v>
      </c>
      <c r="F345" s="98"/>
      <c r="G345" s="98"/>
      <c r="H345" s="98"/>
      <c r="I345" s="98"/>
      <c r="J345" s="98"/>
      <c r="K345" s="98"/>
      <c r="L345" s="66" t="s">
        <v>16</v>
      </c>
      <c r="M345" s="66"/>
      <c r="N345" s="66"/>
      <c r="O345" s="66"/>
      <c r="P345" s="98" t="s">
        <v>284</v>
      </c>
      <c r="Q345" s="98"/>
      <c r="R345" s="98"/>
      <c r="S345" s="98"/>
      <c r="T345" s="98"/>
      <c r="U345" s="98"/>
      <c r="V345" s="98"/>
      <c r="W345" s="148" t="s">
        <v>16</v>
      </c>
      <c r="X345" s="148"/>
      <c r="Y345" s="148"/>
      <c r="Z345" s="148"/>
      <c r="AA345" s="149" t="s">
        <v>284</v>
      </c>
      <c r="AB345" s="149"/>
      <c r="AC345" s="149"/>
      <c r="AD345" s="149"/>
      <c r="AE345" s="149"/>
      <c r="AF345" s="149"/>
      <c r="AG345" s="149"/>
    </row>
    <row r="346" spans="1:33" ht="28.5" customHeight="1" x14ac:dyDescent="0.25">
      <c r="A346" s="99" t="s">
        <v>17</v>
      </c>
      <c r="B346" s="99"/>
      <c r="C346" s="99"/>
      <c r="D346" s="99"/>
      <c r="E346" s="100" t="s">
        <v>509</v>
      </c>
      <c r="F346" s="100"/>
      <c r="G346" s="100"/>
      <c r="H346" s="100"/>
      <c r="I346" s="100"/>
      <c r="J346" s="100"/>
      <c r="K346" s="100"/>
      <c r="L346" s="99" t="s">
        <v>17</v>
      </c>
      <c r="M346" s="99"/>
      <c r="N346" s="99"/>
      <c r="O346" s="99"/>
      <c r="P346" s="100" t="s">
        <v>509</v>
      </c>
      <c r="Q346" s="100"/>
      <c r="R346" s="100"/>
      <c r="S346" s="100"/>
      <c r="T346" s="100"/>
      <c r="U346" s="100"/>
      <c r="V346" s="100"/>
      <c r="W346" s="150" t="s">
        <v>17</v>
      </c>
      <c r="X346" s="150"/>
      <c r="Y346" s="150"/>
      <c r="Z346" s="150"/>
      <c r="AA346" s="151" t="s">
        <v>509</v>
      </c>
      <c r="AB346" s="151"/>
      <c r="AC346" s="151"/>
      <c r="AD346" s="151"/>
      <c r="AE346" s="151"/>
      <c r="AF346" s="151"/>
      <c r="AG346" s="151"/>
    </row>
    <row r="347" spans="1:33" x14ac:dyDescent="0.25">
      <c r="A347" s="66" t="s">
        <v>18</v>
      </c>
      <c r="B347" s="66"/>
      <c r="C347" s="66"/>
      <c r="D347" s="66"/>
      <c r="E347" s="67">
        <v>328</v>
      </c>
      <c r="F347" s="67"/>
      <c r="G347" s="67"/>
      <c r="H347" s="67"/>
      <c r="I347" s="67"/>
      <c r="J347" s="67"/>
      <c r="K347" s="67"/>
      <c r="L347" s="66" t="s">
        <v>18</v>
      </c>
      <c r="M347" s="66"/>
      <c r="N347" s="66"/>
      <c r="O347" s="66"/>
      <c r="P347" s="67">
        <v>328</v>
      </c>
      <c r="Q347" s="67"/>
      <c r="R347" s="67"/>
      <c r="S347" s="67"/>
      <c r="T347" s="67"/>
      <c r="U347" s="67"/>
      <c r="V347" s="67"/>
      <c r="W347" s="148" t="s">
        <v>18</v>
      </c>
      <c r="X347" s="148"/>
      <c r="Y347" s="148"/>
      <c r="Z347" s="148"/>
      <c r="AA347" s="126">
        <v>328</v>
      </c>
      <c r="AB347" s="126"/>
      <c r="AC347" s="126"/>
      <c r="AD347" s="126"/>
      <c r="AE347" s="126"/>
      <c r="AF347" s="126"/>
      <c r="AG347" s="126"/>
    </row>
    <row r="348" spans="1:33" x14ac:dyDescent="0.25">
      <c r="A348" s="66" t="s">
        <v>24</v>
      </c>
      <c r="B348" s="66"/>
      <c r="C348" s="66"/>
      <c r="D348" s="66"/>
      <c r="E348" s="67">
        <v>60</v>
      </c>
      <c r="F348" s="67"/>
      <c r="G348" s="67"/>
      <c r="H348" s="67"/>
      <c r="I348" s="67"/>
      <c r="J348" s="67"/>
      <c r="K348" s="67"/>
      <c r="L348" s="66" t="s">
        <v>24</v>
      </c>
      <c r="M348" s="66"/>
      <c r="N348" s="66"/>
      <c r="O348" s="66"/>
      <c r="P348" s="67">
        <v>100</v>
      </c>
      <c r="Q348" s="67"/>
      <c r="R348" s="67"/>
      <c r="S348" s="67"/>
      <c r="T348" s="67"/>
      <c r="U348" s="67"/>
      <c r="V348" s="67"/>
      <c r="W348" s="148" t="s">
        <v>24</v>
      </c>
      <c r="X348" s="148"/>
      <c r="Y348" s="148"/>
      <c r="Z348" s="148"/>
      <c r="AA348" s="126">
        <v>80</v>
      </c>
      <c r="AB348" s="126"/>
      <c r="AC348" s="126"/>
      <c r="AD348" s="126"/>
      <c r="AE348" s="126"/>
      <c r="AF348" s="126"/>
      <c r="AG348" s="126"/>
    </row>
    <row r="349" spans="1:33" x14ac:dyDescent="0.25">
      <c r="A349" s="110" t="s">
        <v>19</v>
      </c>
      <c r="B349" s="110"/>
      <c r="C349" s="110"/>
      <c r="D349" s="110"/>
      <c r="E349" s="110"/>
      <c r="F349" s="105" t="s">
        <v>20</v>
      </c>
      <c r="G349" s="105"/>
      <c r="H349" s="105"/>
      <c r="I349" s="105"/>
      <c r="J349" s="105"/>
      <c r="K349" s="105"/>
      <c r="L349" s="110" t="s">
        <v>19</v>
      </c>
      <c r="M349" s="110"/>
      <c r="N349" s="110"/>
      <c r="O349" s="110"/>
      <c r="P349" s="110"/>
      <c r="Q349" s="105" t="s">
        <v>20</v>
      </c>
      <c r="R349" s="105"/>
      <c r="S349" s="105"/>
      <c r="T349" s="105"/>
      <c r="U349" s="105"/>
      <c r="V349" s="105"/>
      <c r="W349" s="176" t="s">
        <v>19</v>
      </c>
      <c r="X349" s="176"/>
      <c r="Y349" s="176"/>
      <c r="Z349" s="176"/>
      <c r="AA349" s="176"/>
      <c r="AB349" s="174" t="s">
        <v>20</v>
      </c>
      <c r="AC349" s="174"/>
      <c r="AD349" s="174"/>
      <c r="AE349" s="174"/>
      <c r="AF349" s="174"/>
      <c r="AG349" s="174"/>
    </row>
    <row r="350" spans="1:33" x14ac:dyDescent="0.25">
      <c r="A350" s="110"/>
      <c r="B350" s="110"/>
      <c r="C350" s="110"/>
      <c r="D350" s="110"/>
      <c r="E350" s="110"/>
      <c r="F350" s="105" t="s">
        <v>21</v>
      </c>
      <c r="G350" s="105"/>
      <c r="H350" s="105"/>
      <c r="I350" s="105" t="s">
        <v>22</v>
      </c>
      <c r="J350" s="105"/>
      <c r="K350" s="105"/>
      <c r="L350" s="110"/>
      <c r="M350" s="110"/>
      <c r="N350" s="110"/>
      <c r="O350" s="110"/>
      <c r="P350" s="110"/>
      <c r="Q350" s="105" t="s">
        <v>21</v>
      </c>
      <c r="R350" s="105"/>
      <c r="S350" s="105"/>
      <c r="T350" s="105" t="s">
        <v>22</v>
      </c>
      <c r="U350" s="105"/>
      <c r="V350" s="105"/>
      <c r="W350" s="176"/>
      <c r="X350" s="176"/>
      <c r="Y350" s="176"/>
      <c r="Z350" s="176"/>
      <c r="AA350" s="176"/>
      <c r="AB350" s="174" t="s">
        <v>21</v>
      </c>
      <c r="AC350" s="174"/>
      <c r="AD350" s="174"/>
      <c r="AE350" s="174" t="s">
        <v>22</v>
      </c>
      <c r="AF350" s="174"/>
      <c r="AG350" s="174"/>
    </row>
    <row r="351" spans="1:33" x14ac:dyDescent="0.25">
      <c r="A351" s="109" t="s">
        <v>372</v>
      </c>
      <c r="B351" s="109"/>
      <c r="C351" s="109"/>
      <c r="D351" s="109"/>
      <c r="E351" s="109"/>
      <c r="F351" s="81">
        <v>61.1</v>
      </c>
      <c r="G351" s="83"/>
      <c r="H351" s="82"/>
      <c r="I351" s="81">
        <v>45</v>
      </c>
      <c r="J351" s="83"/>
      <c r="K351" s="82"/>
      <c r="L351" s="109" t="s">
        <v>372</v>
      </c>
      <c r="M351" s="109"/>
      <c r="N351" s="109"/>
      <c r="O351" s="109"/>
      <c r="P351" s="109"/>
      <c r="Q351" s="81">
        <f>F351*100/60</f>
        <v>101.83333333333333</v>
      </c>
      <c r="R351" s="83"/>
      <c r="S351" s="82"/>
      <c r="T351" s="81">
        <f>I351*100/60</f>
        <v>75</v>
      </c>
      <c r="U351" s="83"/>
      <c r="V351" s="82"/>
      <c r="W351" s="173" t="s">
        <v>372</v>
      </c>
      <c r="X351" s="173"/>
      <c r="Y351" s="173"/>
      <c r="Z351" s="173"/>
      <c r="AA351" s="173"/>
      <c r="AB351" s="132">
        <f>F351*80/60</f>
        <v>81.466666666666669</v>
      </c>
      <c r="AC351" s="133"/>
      <c r="AD351" s="134"/>
      <c r="AE351" s="132">
        <f>I351*80/60</f>
        <v>60</v>
      </c>
      <c r="AF351" s="133"/>
      <c r="AG351" s="134"/>
    </row>
    <row r="352" spans="1:33" x14ac:dyDescent="0.25">
      <c r="A352" s="109" t="s">
        <v>373</v>
      </c>
      <c r="B352" s="109"/>
      <c r="C352" s="109"/>
      <c r="D352" s="109"/>
      <c r="E352" s="109"/>
      <c r="F352" s="81">
        <v>60.2</v>
      </c>
      <c r="G352" s="83"/>
      <c r="H352" s="82"/>
      <c r="I352" s="81">
        <v>45</v>
      </c>
      <c r="J352" s="83"/>
      <c r="K352" s="82"/>
      <c r="L352" s="109" t="s">
        <v>373</v>
      </c>
      <c r="M352" s="109"/>
      <c r="N352" s="109"/>
      <c r="O352" s="109"/>
      <c r="P352" s="109"/>
      <c r="Q352" s="81">
        <f t="shared" ref="Q352:Q356" si="104">F352*100/60</f>
        <v>100.33333333333333</v>
      </c>
      <c r="R352" s="83"/>
      <c r="S352" s="82"/>
      <c r="T352" s="81">
        <f t="shared" ref="T352:T357" si="105">I352*100/60</f>
        <v>75</v>
      </c>
      <c r="U352" s="83"/>
      <c r="V352" s="82"/>
      <c r="W352" s="173" t="s">
        <v>373</v>
      </c>
      <c r="X352" s="173"/>
      <c r="Y352" s="173"/>
      <c r="Z352" s="173"/>
      <c r="AA352" s="173"/>
      <c r="AB352" s="132">
        <f t="shared" ref="AB352:AB356" si="106">F352*80/60</f>
        <v>80.266666666666666</v>
      </c>
      <c r="AC352" s="133"/>
      <c r="AD352" s="134"/>
      <c r="AE352" s="132">
        <f t="shared" ref="AE352:AE357" si="107">I352*80/60</f>
        <v>60</v>
      </c>
      <c r="AF352" s="133"/>
      <c r="AG352" s="134"/>
    </row>
    <row r="353" spans="1:33" x14ac:dyDescent="0.25">
      <c r="A353" s="109" t="s">
        <v>69</v>
      </c>
      <c r="B353" s="109"/>
      <c r="C353" s="109"/>
      <c r="D353" s="109"/>
      <c r="E353" s="109"/>
      <c r="F353" s="81">
        <v>12.6</v>
      </c>
      <c r="G353" s="83"/>
      <c r="H353" s="82"/>
      <c r="I353" s="81">
        <v>10.5</v>
      </c>
      <c r="J353" s="83"/>
      <c r="K353" s="82"/>
      <c r="L353" s="109" t="s">
        <v>69</v>
      </c>
      <c r="M353" s="109"/>
      <c r="N353" s="109"/>
      <c r="O353" s="109"/>
      <c r="P353" s="109"/>
      <c r="Q353" s="81">
        <f t="shared" si="104"/>
        <v>21</v>
      </c>
      <c r="R353" s="83"/>
      <c r="S353" s="82"/>
      <c r="T353" s="81">
        <f t="shared" si="105"/>
        <v>17.5</v>
      </c>
      <c r="U353" s="83"/>
      <c r="V353" s="82"/>
      <c r="W353" s="173" t="s">
        <v>69</v>
      </c>
      <c r="X353" s="173"/>
      <c r="Y353" s="173"/>
      <c r="Z353" s="173"/>
      <c r="AA353" s="173"/>
      <c r="AB353" s="132">
        <f t="shared" si="106"/>
        <v>16.8</v>
      </c>
      <c r="AC353" s="133"/>
      <c r="AD353" s="134"/>
      <c r="AE353" s="132">
        <f t="shared" si="107"/>
        <v>14</v>
      </c>
      <c r="AF353" s="133"/>
      <c r="AG353" s="134"/>
    </row>
    <row r="354" spans="1:33" x14ac:dyDescent="0.25">
      <c r="A354" s="109" t="s">
        <v>71</v>
      </c>
      <c r="B354" s="109"/>
      <c r="C354" s="109"/>
      <c r="D354" s="109"/>
      <c r="E354" s="109"/>
      <c r="F354" s="81">
        <v>10.5</v>
      </c>
      <c r="G354" s="83"/>
      <c r="H354" s="82"/>
      <c r="I354" s="81">
        <v>10.5</v>
      </c>
      <c r="J354" s="83"/>
      <c r="K354" s="82"/>
      <c r="L354" s="109" t="s">
        <v>71</v>
      </c>
      <c r="M354" s="109"/>
      <c r="N354" s="109"/>
      <c r="O354" s="109"/>
      <c r="P354" s="109"/>
      <c r="Q354" s="81">
        <f t="shared" si="104"/>
        <v>17.5</v>
      </c>
      <c r="R354" s="83"/>
      <c r="S354" s="82"/>
      <c r="T354" s="81">
        <f t="shared" si="105"/>
        <v>17.5</v>
      </c>
      <c r="U354" s="83"/>
      <c r="V354" s="82"/>
      <c r="W354" s="173" t="s">
        <v>71</v>
      </c>
      <c r="X354" s="173"/>
      <c r="Y354" s="173"/>
      <c r="Z354" s="173"/>
      <c r="AA354" s="173"/>
      <c r="AB354" s="132">
        <f t="shared" si="106"/>
        <v>14</v>
      </c>
      <c r="AC354" s="133"/>
      <c r="AD354" s="134"/>
      <c r="AE354" s="132">
        <f t="shared" si="107"/>
        <v>14</v>
      </c>
      <c r="AF354" s="133"/>
      <c r="AG354" s="134"/>
    </row>
    <row r="355" spans="1:33" x14ac:dyDescent="0.25">
      <c r="A355" s="109" t="s">
        <v>55</v>
      </c>
      <c r="B355" s="109"/>
      <c r="C355" s="109"/>
      <c r="D355" s="109"/>
      <c r="E355" s="109"/>
      <c r="F355" s="81">
        <v>4</v>
      </c>
      <c r="G355" s="83"/>
      <c r="H355" s="82"/>
      <c r="I355" s="81">
        <v>4</v>
      </c>
      <c r="J355" s="83"/>
      <c r="K355" s="82"/>
      <c r="L355" s="109" t="s">
        <v>55</v>
      </c>
      <c r="M355" s="109"/>
      <c r="N355" s="109"/>
      <c r="O355" s="109"/>
      <c r="P355" s="109"/>
      <c r="Q355" s="81">
        <f t="shared" si="104"/>
        <v>6.666666666666667</v>
      </c>
      <c r="R355" s="83"/>
      <c r="S355" s="82"/>
      <c r="T355" s="81">
        <f t="shared" si="105"/>
        <v>6.666666666666667</v>
      </c>
      <c r="U355" s="83"/>
      <c r="V355" s="82"/>
      <c r="W355" s="173" t="s">
        <v>55</v>
      </c>
      <c r="X355" s="173"/>
      <c r="Y355" s="173"/>
      <c r="Z355" s="173"/>
      <c r="AA355" s="173"/>
      <c r="AB355" s="132">
        <f t="shared" si="106"/>
        <v>5.333333333333333</v>
      </c>
      <c r="AC355" s="133"/>
      <c r="AD355" s="134"/>
      <c r="AE355" s="132">
        <f t="shared" si="107"/>
        <v>5.333333333333333</v>
      </c>
      <c r="AF355" s="133"/>
      <c r="AG355" s="134"/>
    </row>
    <row r="356" spans="1:33" x14ac:dyDescent="0.25">
      <c r="A356" s="109" t="s">
        <v>42</v>
      </c>
      <c r="B356" s="109"/>
      <c r="C356" s="109"/>
      <c r="D356" s="109"/>
      <c r="E356" s="109"/>
      <c r="F356" s="81">
        <v>0.8</v>
      </c>
      <c r="G356" s="83"/>
      <c r="H356" s="82"/>
      <c r="I356" s="81">
        <v>0.8</v>
      </c>
      <c r="J356" s="83"/>
      <c r="K356" s="82"/>
      <c r="L356" s="109" t="s">
        <v>42</v>
      </c>
      <c r="M356" s="109"/>
      <c r="N356" s="109"/>
      <c r="O356" s="109"/>
      <c r="P356" s="109"/>
      <c r="Q356" s="81">
        <f t="shared" si="104"/>
        <v>1.3333333333333333</v>
      </c>
      <c r="R356" s="83"/>
      <c r="S356" s="82"/>
      <c r="T356" s="81">
        <f t="shared" si="105"/>
        <v>1.3333333333333333</v>
      </c>
      <c r="U356" s="83"/>
      <c r="V356" s="82"/>
      <c r="W356" s="173" t="s">
        <v>42</v>
      </c>
      <c r="X356" s="173"/>
      <c r="Y356" s="173"/>
      <c r="Z356" s="173"/>
      <c r="AA356" s="173"/>
      <c r="AB356" s="132">
        <f t="shared" si="106"/>
        <v>1.0666666666666667</v>
      </c>
      <c r="AC356" s="133"/>
      <c r="AD356" s="134"/>
      <c r="AE356" s="132">
        <f t="shared" si="107"/>
        <v>1.0666666666666667</v>
      </c>
      <c r="AF356" s="133"/>
      <c r="AG356" s="134"/>
    </row>
    <row r="357" spans="1:33" x14ac:dyDescent="0.25">
      <c r="A357" s="85" t="s">
        <v>25</v>
      </c>
      <c r="B357" s="86"/>
      <c r="C357" s="86"/>
      <c r="D357" s="86"/>
      <c r="E357" s="87"/>
      <c r="F357" s="81"/>
      <c r="G357" s="83"/>
      <c r="H357" s="82"/>
      <c r="I357" s="88">
        <v>60</v>
      </c>
      <c r="J357" s="89"/>
      <c r="K357" s="90"/>
      <c r="L357" s="85" t="s">
        <v>25</v>
      </c>
      <c r="M357" s="86"/>
      <c r="N357" s="86"/>
      <c r="O357" s="86"/>
      <c r="P357" s="87"/>
      <c r="Q357" s="81"/>
      <c r="R357" s="83"/>
      <c r="S357" s="82"/>
      <c r="T357" s="81">
        <f t="shared" si="105"/>
        <v>100</v>
      </c>
      <c r="U357" s="83"/>
      <c r="V357" s="82"/>
      <c r="W357" s="135" t="s">
        <v>25</v>
      </c>
      <c r="X357" s="136"/>
      <c r="Y357" s="136"/>
      <c r="Z357" s="136"/>
      <c r="AA357" s="137"/>
      <c r="AB357" s="132"/>
      <c r="AC357" s="133"/>
      <c r="AD357" s="134"/>
      <c r="AE357" s="132">
        <f t="shared" si="107"/>
        <v>80</v>
      </c>
      <c r="AF357" s="133"/>
      <c r="AG357" s="134"/>
    </row>
    <row r="358" spans="1:33" x14ac:dyDescent="0.2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74"/>
      <c r="X358" s="174"/>
      <c r="Y358" s="174"/>
      <c r="Z358" s="174"/>
      <c r="AA358" s="174"/>
      <c r="AB358" s="174"/>
      <c r="AC358" s="174"/>
      <c r="AD358" s="174"/>
      <c r="AE358" s="174"/>
      <c r="AF358" s="174"/>
      <c r="AG358" s="174"/>
    </row>
    <row r="359" spans="1:33" x14ac:dyDescent="0.2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74"/>
      <c r="X359" s="174"/>
      <c r="Y359" s="174"/>
      <c r="Z359" s="174"/>
      <c r="AA359" s="174"/>
      <c r="AB359" s="174"/>
      <c r="AC359" s="174"/>
      <c r="AD359" s="174"/>
      <c r="AE359" s="174"/>
      <c r="AF359" s="174"/>
      <c r="AG359" s="174"/>
    </row>
    <row r="360" spans="1:33" x14ac:dyDescent="0.2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  <c r="AG360" s="174"/>
    </row>
    <row r="361" spans="1:33" ht="15" hidden="1" customHeight="1" x14ac:dyDescent="0.2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74"/>
      <c r="X361" s="174"/>
      <c r="Y361" s="174"/>
      <c r="Z361" s="174"/>
      <c r="AA361" s="174"/>
      <c r="AB361" s="174"/>
      <c r="AC361" s="174"/>
      <c r="AD361" s="174"/>
      <c r="AE361" s="174"/>
      <c r="AF361" s="174"/>
      <c r="AG361" s="174"/>
    </row>
    <row r="362" spans="1:33" x14ac:dyDescent="0.2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74"/>
      <c r="X362" s="174"/>
      <c r="Y362" s="174"/>
      <c r="Z362" s="174"/>
      <c r="AA362" s="174"/>
      <c r="AB362" s="174"/>
      <c r="AC362" s="174"/>
      <c r="AD362" s="174"/>
      <c r="AE362" s="174"/>
      <c r="AF362" s="174"/>
      <c r="AG362" s="174"/>
    </row>
    <row r="363" spans="1:33" x14ac:dyDescent="0.25">
      <c r="A363" s="68" t="s">
        <v>31</v>
      </c>
      <c r="B363" s="68"/>
      <c r="C363" s="68"/>
      <c r="D363" s="68"/>
      <c r="E363" s="68"/>
      <c r="F363" s="68"/>
      <c r="G363" s="68"/>
      <c r="H363" s="68"/>
      <c r="I363" s="84"/>
      <c r="J363" s="84"/>
      <c r="K363" s="84"/>
      <c r="L363" s="68" t="s">
        <v>31</v>
      </c>
      <c r="M363" s="68"/>
      <c r="N363" s="68"/>
      <c r="O363" s="68"/>
      <c r="P363" s="68"/>
      <c r="Q363" s="68"/>
      <c r="R363" s="68"/>
      <c r="S363" s="68"/>
      <c r="T363" s="84"/>
      <c r="U363" s="84"/>
      <c r="V363" s="84"/>
      <c r="W363" s="139" t="s">
        <v>31</v>
      </c>
      <c r="X363" s="139"/>
      <c r="Y363" s="139"/>
      <c r="Z363" s="139"/>
      <c r="AA363" s="139"/>
      <c r="AB363" s="139"/>
      <c r="AC363" s="139"/>
      <c r="AD363" s="139"/>
      <c r="AE363" s="138"/>
      <c r="AF363" s="138"/>
      <c r="AG363" s="138"/>
    </row>
    <row r="364" spans="1:33" ht="15" customHeight="1" x14ac:dyDescent="0.25">
      <c r="A364" s="105" t="s">
        <v>26</v>
      </c>
      <c r="B364" s="105"/>
      <c r="C364" s="105"/>
      <c r="D364" s="105"/>
      <c r="E364" s="105"/>
      <c r="F364" s="105"/>
      <c r="G364" s="106" t="s">
        <v>30</v>
      </c>
      <c r="H364" s="106"/>
      <c r="I364" s="75" t="s">
        <v>9</v>
      </c>
      <c r="J364" s="76"/>
      <c r="K364" s="77"/>
      <c r="L364" s="105" t="s">
        <v>26</v>
      </c>
      <c r="M364" s="105"/>
      <c r="N364" s="105"/>
      <c r="O364" s="105"/>
      <c r="P364" s="105"/>
      <c r="Q364" s="105"/>
      <c r="R364" s="106" t="s">
        <v>30</v>
      </c>
      <c r="S364" s="106"/>
      <c r="T364" s="75" t="s">
        <v>9</v>
      </c>
      <c r="U364" s="76"/>
      <c r="V364" s="77"/>
      <c r="W364" s="174" t="s">
        <v>26</v>
      </c>
      <c r="X364" s="174"/>
      <c r="Y364" s="174"/>
      <c r="Z364" s="174"/>
      <c r="AA364" s="174"/>
      <c r="AB364" s="174"/>
      <c r="AC364" s="175" t="s">
        <v>30</v>
      </c>
      <c r="AD364" s="175"/>
      <c r="AE364" s="142" t="s">
        <v>9</v>
      </c>
      <c r="AF364" s="143"/>
      <c r="AG364" s="144"/>
    </row>
    <row r="365" spans="1:33" x14ac:dyDescent="0.25">
      <c r="A365" s="105" t="s">
        <v>27</v>
      </c>
      <c r="B365" s="105"/>
      <c r="C365" s="105" t="s">
        <v>28</v>
      </c>
      <c r="D365" s="105"/>
      <c r="E365" s="105" t="s">
        <v>29</v>
      </c>
      <c r="F365" s="105"/>
      <c r="G365" s="106"/>
      <c r="H365" s="106"/>
      <c r="I365" s="78"/>
      <c r="J365" s="79"/>
      <c r="K365" s="80"/>
      <c r="L365" s="105" t="s">
        <v>27</v>
      </c>
      <c r="M365" s="105"/>
      <c r="N365" s="105" t="s">
        <v>28</v>
      </c>
      <c r="O365" s="105"/>
      <c r="P365" s="105" t="s">
        <v>29</v>
      </c>
      <c r="Q365" s="105"/>
      <c r="R365" s="106"/>
      <c r="S365" s="106"/>
      <c r="T365" s="78"/>
      <c r="U365" s="79"/>
      <c r="V365" s="80"/>
      <c r="W365" s="174" t="s">
        <v>27</v>
      </c>
      <c r="X365" s="174"/>
      <c r="Y365" s="174" t="s">
        <v>28</v>
      </c>
      <c r="Z365" s="174"/>
      <c r="AA365" s="174" t="s">
        <v>29</v>
      </c>
      <c r="AB365" s="174"/>
      <c r="AC365" s="175"/>
      <c r="AD365" s="175"/>
      <c r="AE365" s="145"/>
      <c r="AF365" s="146"/>
      <c r="AG365" s="147"/>
    </row>
    <row r="366" spans="1:33" x14ac:dyDescent="0.25">
      <c r="A366" s="107">
        <v>1.1000000000000001</v>
      </c>
      <c r="B366" s="107"/>
      <c r="C366" s="107">
        <v>4.5</v>
      </c>
      <c r="D366" s="107"/>
      <c r="E366" s="107">
        <v>4.2</v>
      </c>
      <c r="F366" s="107"/>
      <c r="G366" s="107">
        <v>62</v>
      </c>
      <c r="H366" s="107"/>
      <c r="I366" s="107">
        <v>1.5</v>
      </c>
      <c r="J366" s="81"/>
      <c r="K366" s="5"/>
      <c r="L366" s="107">
        <f>A366*100/60</f>
        <v>1.8333333333333335</v>
      </c>
      <c r="M366" s="107"/>
      <c r="N366" s="107">
        <f t="shared" ref="N366" si="108">C366*100/60</f>
        <v>7.5</v>
      </c>
      <c r="O366" s="107"/>
      <c r="P366" s="107">
        <f t="shared" ref="P366" si="109">E366*100/60</f>
        <v>7</v>
      </c>
      <c r="Q366" s="107"/>
      <c r="R366" s="107">
        <f t="shared" ref="R366" si="110">G366*100/60</f>
        <v>103.33333333333333</v>
      </c>
      <c r="S366" s="107"/>
      <c r="T366" s="107">
        <f t="shared" ref="T366" si="111">I366*100/60</f>
        <v>2.5</v>
      </c>
      <c r="U366" s="81"/>
      <c r="V366" s="5"/>
      <c r="W366" s="172">
        <f>A366*80/60</f>
        <v>1.4666666666666666</v>
      </c>
      <c r="X366" s="172"/>
      <c r="Y366" s="172">
        <f t="shared" ref="Y366" si="112">C366*80/60</f>
        <v>6</v>
      </c>
      <c r="Z366" s="172"/>
      <c r="AA366" s="172">
        <f t="shared" ref="AA366" si="113">E366*80/60</f>
        <v>5.6</v>
      </c>
      <c r="AB366" s="172"/>
      <c r="AC366" s="172">
        <f t="shared" ref="AC366" si="114">G366*80/60</f>
        <v>82.666666666666671</v>
      </c>
      <c r="AD366" s="172"/>
      <c r="AE366" s="172">
        <f t="shared" ref="AE366" si="115">I366*80/60</f>
        <v>2</v>
      </c>
      <c r="AF366" s="132"/>
      <c r="AG366" s="38"/>
    </row>
    <row r="367" spans="1:33" x14ac:dyDescent="0.25">
      <c r="A367" s="123" t="s">
        <v>32</v>
      </c>
      <c r="B367" s="123"/>
      <c r="C367" s="123"/>
      <c r="D367" s="123"/>
      <c r="E367" s="123"/>
      <c r="F367" s="123"/>
      <c r="G367" s="123"/>
      <c r="H367" s="123"/>
      <c r="I367" s="124"/>
      <c r="J367" s="124"/>
      <c r="K367" s="124"/>
      <c r="L367" s="84" t="s">
        <v>32</v>
      </c>
      <c r="M367" s="84"/>
      <c r="N367" s="84"/>
      <c r="O367" s="84"/>
      <c r="P367" s="84"/>
      <c r="Q367" s="84"/>
      <c r="R367" s="84"/>
      <c r="S367" s="84"/>
      <c r="T367" s="108"/>
      <c r="U367" s="108"/>
      <c r="V367" s="108"/>
      <c r="W367" s="138" t="s">
        <v>32</v>
      </c>
      <c r="X367" s="138"/>
      <c r="Y367" s="138"/>
      <c r="Z367" s="138"/>
      <c r="AA367" s="138"/>
      <c r="AB367" s="138"/>
      <c r="AC367" s="138"/>
      <c r="AD367" s="138"/>
      <c r="AE367" s="310"/>
      <c r="AF367" s="310"/>
      <c r="AG367" s="310"/>
    </row>
    <row r="368" spans="1:33" ht="87" customHeight="1" x14ac:dyDescent="0.25">
      <c r="A368" s="307" t="s">
        <v>371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417" t="s">
        <v>371</v>
      </c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370" t="s">
        <v>371</v>
      </c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</row>
    <row r="369" spans="1:33" x14ac:dyDescent="0.25">
      <c r="A369" s="125" t="s">
        <v>10</v>
      </c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67" t="s">
        <v>10</v>
      </c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126" t="s">
        <v>10</v>
      </c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</row>
    <row r="370" spans="1:33" ht="41.25" customHeight="1" x14ac:dyDescent="0.25">
      <c r="A370" s="121" t="s">
        <v>273</v>
      </c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63" t="s">
        <v>273</v>
      </c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127" t="s">
        <v>273</v>
      </c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</row>
    <row r="371" spans="1:33" x14ac:dyDescent="0.25">
      <c r="A371" s="125" t="s">
        <v>11</v>
      </c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67" t="s">
        <v>11</v>
      </c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126" t="s">
        <v>11</v>
      </c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</row>
    <row r="372" spans="1:33" ht="56.25" customHeight="1" x14ac:dyDescent="0.25">
      <c r="A372" s="121" t="s">
        <v>285</v>
      </c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63" t="s">
        <v>285</v>
      </c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127" t="s">
        <v>285</v>
      </c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</row>
    <row r="373" spans="1:33" x14ac:dyDescent="0.25">
      <c r="A373" s="224"/>
      <c r="B373" s="224"/>
      <c r="C373" s="224"/>
      <c r="D373" s="224"/>
      <c r="E373" s="23"/>
      <c r="F373" s="23"/>
      <c r="G373" s="23"/>
      <c r="H373" s="23"/>
      <c r="I373" s="23"/>
      <c r="J373" s="23"/>
      <c r="K373" s="23"/>
      <c r="L373" s="224"/>
      <c r="M373" s="224"/>
      <c r="N373" s="224"/>
      <c r="O373" s="224"/>
      <c r="P373" s="23"/>
      <c r="Q373" s="23"/>
      <c r="R373" s="23"/>
      <c r="S373" s="23"/>
      <c r="T373" s="23"/>
      <c r="U373" s="23"/>
      <c r="V373" s="23"/>
      <c r="W373" s="162"/>
      <c r="X373" s="162"/>
      <c r="Y373" s="162"/>
      <c r="Z373" s="162"/>
      <c r="AA373" s="42"/>
      <c r="AB373" s="42"/>
      <c r="AC373" s="42"/>
      <c r="AD373" s="42"/>
      <c r="AE373" s="42"/>
      <c r="AF373" s="42"/>
      <c r="AG373" s="42"/>
    </row>
    <row r="374" spans="1:33" hidden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</row>
    <row r="375" spans="1:33" x14ac:dyDescent="0.25">
      <c r="A375" s="95"/>
      <c r="B375" s="95"/>
      <c r="C375" s="95"/>
      <c r="D375" s="26"/>
      <c r="E375" s="95"/>
      <c r="F375" s="95"/>
      <c r="G375" s="95"/>
      <c r="H375" s="26"/>
      <c r="I375" s="95"/>
      <c r="J375" s="95"/>
      <c r="K375" s="95"/>
      <c r="L375" s="95"/>
      <c r="M375" s="95"/>
      <c r="N375" s="95"/>
      <c r="O375" s="26"/>
      <c r="P375" s="95"/>
      <c r="Q375" s="95"/>
      <c r="R375" s="95"/>
      <c r="S375" s="26"/>
      <c r="T375" s="95"/>
      <c r="U375" s="95"/>
      <c r="V375" s="95"/>
      <c r="W375" s="131"/>
      <c r="X375" s="131"/>
      <c r="Y375" s="131"/>
      <c r="Z375" s="44"/>
      <c r="AA375" s="131"/>
      <c r="AB375" s="131"/>
      <c r="AC375" s="131"/>
      <c r="AD375" s="44"/>
      <c r="AE375" s="131"/>
      <c r="AF375" s="131"/>
      <c r="AG375" s="131"/>
    </row>
    <row r="376" spans="1:33" x14ac:dyDescent="0.25">
      <c r="A376" s="200"/>
      <c r="B376" s="200"/>
      <c r="C376" s="200"/>
      <c r="D376" s="200"/>
      <c r="E376" s="9"/>
      <c r="F376" s="9"/>
      <c r="G376" s="9"/>
      <c r="H376" s="9"/>
      <c r="I376" s="9"/>
      <c r="J376" s="9"/>
      <c r="K376" s="9"/>
      <c r="L376" s="200"/>
      <c r="M376" s="200"/>
      <c r="N376" s="200"/>
      <c r="O376" s="200"/>
      <c r="P376" s="9"/>
      <c r="Q376" s="9"/>
      <c r="R376" s="9"/>
      <c r="S376" s="9"/>
      <c r="T376" s="9"/>
      <c r="U376" s="9"/>
      <c r="V376" s="9"/>
      <c r="W376" s="148"/>
      <c r="X376" s="148"/>
      <c r="Y376" s="148"/>
      <c r="Z376" s="148"/>
      <c r="AA376" s="37"/>
      <c r="AB376" s="37"/>
      <c r="AC376" s="37"/>
      <c r="AD376" s="37"/>
      <c r="AE376" s="37"/>
      <c r="AF376" s="37"/>
      <c r="AG376" s="37"/>
    </row>
    <row r="377" spans="1:33" x14ac:dyDescent="0.25">
      <c r="A377" s="125" t="s">
        <v>391</v>
      </c>
      <c r="B377" s="125"/>
      <c r="C377" s="125"/>
      <c r="D377" s="125"/>
      <c r="E377" s="125"/>
      <c r="F377" s="125"/>
      <c r="G377" s="14"/>
      <c r="H377" s="14"/>
      <c r="I377" s="15"/>
      <c r="J377" s="125" t="s">
        <v>38</v>
      </c>
      <c r="K377" s="125"/>
      <c r="L377" s="125" t="s">
        <v>391</v>
      </c>
      <c r="M377" s="125"/>
      <c r="N377" s="125"/>
      <c r="O377" s="125"/>
      <c r="P377" s="125"/>
      <c r="Q377" s="125"/>
      <c r="R377" s="14"/>
      <c r="S377" s="14"/>
      <c r="T377" s="15"/>
      <c r="U377" s="125" t="s">
        <v>38</v>
      </c>
      <c r="V377" s="125"/>
      <c r="W377" s="126" t="s">
        <v>391</v>
      </c>
      <c r="X377" s="126"/>
      <c r="Y377" s="126"/>
      <c r="Z377" s="126"/>
      <c r="AA377" s="126"/>
      <c r="AB377" s="126"/>
      <c r="AC377" s="39"/>
      <c r="AD377" s="39"/>
      <c r="AE377" s="41"/>
      <c r="AF377" s="126" t="s">
        <v>38</v>
      </c>
      <c r="AG377" s="126"/>
    </row>
    <row r="378" spans="1:33" ht="12.75" customHeight="1" x14ac:dyDescent="0.25">
      <c r="A378" s="6"/>
      <c r="G378" s="1"/>
      <c r="H378" s="103"/>
      <c r="I378" s="103"/>
      <c r="J378" s="103" t="s">
        <v>0</v>
      </c>
      <c r="K378" s="103"/>
      <c r="L378" s="9"/>
      <c r="R378" s="1"/>
      <c r="S378" s="103"/>
      <c r="T378" s="103"/>
      <c r="U378" s="103" t="s">
        <v>0</v>
      </c>
      <c r="V378" s="103"/>
      <c r="W378" s="9"/>
      <c r="AC378" s="1"/>
      <c r="AD378" s="103"/>
      <c r="AE378" s="103"/>
      <c r="AF378" s="103" t="s">
        <v>0</v>
      </c>
      <c r="AG378" s="103"/>
    </row>
    <row r="379" spans="1:33" ht="12.75" customHeight="1" x14ac:dyDescent="0.25">
      <c r="H379" s="103"/>
      <c r="I379" s="103"/>
      <c r="J379" s="103" t="s">
        <v>632</v>
      </c>
      <c r="K379" s="103"/>
      <c r="S379" s="103"/>
      <c r="T379" s="103"/>
      <c r="U379" s="103" t="s">
        <v>632</v>
      </c>
      <c r="V379" s="103"/>
      <c r="W379" s="37"/>
      <c r="X379" s="37"/>
      <c r="Y379" s="37"/>
      <c r="Z379" s="37"/>
      <c r="AA379" s="37"/>
      <c r="AB379" s="37"/>
      <c r="AC379" s="37"/>
      <c r="AD379" s="128"/>
      <c r="AE379" s="128"/>
      <c r="AF379" s="128" t="s">
        <v>632</v>
      </c>
      <c r="AG379" s="128"/>
    </row>
    <row r="380" spans="1:33" ht="21.75" customHeight="1" x14ac:dyDescent="0.25">
      <c r="G380" s="3"/>
      <c r="H380" s="104" t="s">
        <v>633</v>
      </c>
      <c r="I380" s="104"/>
      <c r="J380" s="104"/>
      <c r="K380" s="104"/>
      <c r="R380" s="3"/>
      <c r="S380" s="104" t="s">
        <v>633</v>
      </c>
      <c r="T380" s="104"/>
      <c r="U380" s="104"/>
      <c r="V380" s="104"/>
      <c r="W380" s="37"/>
      <c r="X380" s="37"/>
      <c r="Y380" s="37"/>
      <c r="Z380" s="37"/>
      <c r="AA380" s="37"/>
      <c r="AB380" s="37"/>
      <c r="AC380" s="43"/>
      <c r="AD380" s="129" t="s">
        <v>633</v>
      </c>
      <c r="AE380" s="129"/>
      <c r="AF380" s="129"/>
      <c r="AG380" s="129"/>
    </row>
    <row r="381" spans="1:33" ht="19.5" customHeight="1" x14ac:dyDescent="0.25">
      <c r="G381" s="3"/>
      <c r="H381" s="94" t="s">
        <v>1</v>
      </c>
      <c r="I381" s="94"/>
      <c r="J381" s="94"/>
      <c r="K381" s="94"/>
      <c r="R381" s="3"/>
      <c r="S381" s="94" t="s">
        <v>1</v>
      </c>
      <c r="T381" s="94"/>
      <c r="U381" s="94"/>
      <c r="V381" s="94"/>
      <c r="W381" s="37"/>
      <c r="X381" s="37"/>
      <c r="Y381" s="37"/>
      <c r="Z381" s="37"/>
      <c r="AA381" s="37"/>
      <c r="AB381" s="37"/>
      <c r="AC381" s="43"/>
      <c r="AD381" s="130" t="s">
        <v>1</v>
      </c>
      <c r="AE381" s="130"/>
      <c r="AF381" s="130"/>
      <c r="AG381" s="130"/>
    </row>
    <row r="382" spans="1:33" ht="21" customHeight="1" x14ac:dyDescent="0.25">
      <c r="G382" s="3"/>
      <c r="H382" s="94" t="s">
        <v>2</v>
      </c>
      <c r="I382" s="94"/>
      <c r="J382" s="94"/>
      <c r="K382" s="94"/>
      <c r="R382" s="3"/>
      <c r="S382" s="94" t="s">
        <v>2</v>
      </c>
      <c r="T382" s="94"/>
      <c r="U382" s="94"/>
      <c r="V382" s="94"/>
      <c r="W382" s="37"/>
      <c r="X382" s="37"/>
      <c r="Y382" s="37"/>
      <c r="Z382" s="37"/>
      <c r="AA382" s="37"/>
      <c r="AB382" s="37"/>
      <c r="AC382" s="43"/>
      <c r="AD382" s="130" t="s">
        <v>2</v>
      </c>
      <c r="AE382" s="130"/>
      <c r="AF382" s="130"/>
      <c r="AG382" s="130"/>
    </row>
    <row r="383" spans="1:33" ht="19.5" customHeight="1" x14ac:dyDescent="0.25">
      <c r="H383" s="94" t="s">
        <v>3</v>
      </c>
      <c r="I383" s="94"/>
      <c r="J383" s="94"/>
      <c r="K383" s="94"/>
      <c r="S383" s="94" t="s">
        <v>3</v>
      </c>
      <c r="T383" s="94"/>
      <c r="U383" s="94"/>
      <c r="V383" s="94"/>
      <c r="W383" s="37"/>
      <c r="X383" s="37"/>
      <c r="Y383" s="37"/>
      <c r="Z383" s="37"/>
      <c r="AA383" s="37"/>
      <c r="AB383" s="37"/>
      <c r="AC383" s="37"/>
      <c r="AD383" s="130" t="s">
        <v>3</v>
      </c>
      <c r="AE383" s="130"/>
      <c r="AF383" s="130"/>
      <c r="AG383" s="130"/>
    </row>
    <row r="384" spans="1:33" ht="12.75" customHeight="1" x14ac:dyDescent="0.25">
      <c r="H384" s="95" t="s">
        <v>36</v>
      </c>
      <c r="I384" s="95"/>
      <c r="J384" s="95"/>
      <c r="K384" s="95"/>
      <c r="S384" s="95" t="s">
        <v>36</v>
      </c>
      <c r="T384" s="95"/>
      <c r="U384" s="95"/>
      <c r="V384" s="95"/>
      <c r="W384" s="37"/>
      <c r="X384" s="37"/>
      <c r="Y384" s="37"/>
      <c r="Z384" s="37"/>
      <c r="AA384" s="37"/>
      <c r="AB384" s="37"/>
      <c r="AC384" s="37"/>
      <c r="AD384" s="131" t="s">
        <v>36</v>
      </c>
      <c r="AE384" s="131"/>
      <c r="AF384" s="131"/>
      <c r="AG384" s="131"/>
    </row>
    <row r="385" spans="1:36" x14ac:dyDescent="0.25">
      <c r="C385" s="98" t="s">
        <v>359</v>
      </c>
      <c r="D385" s="98"/>
      <c r="E385" s="98"/>
      <c r="F385" s="98"/>
      <c r="G385" s="98"/>
      <c r="H385" s="98"/>
      <c r="I385" s="98"/>
      <c r="N385" s="98" t="s">
        <v>511</v>
      </c>
      <c r="O385" s="98"/>
      <c r="P385" s="98"/>
      <c r="Q385" s="98"/>
      <c r="R385" s="98"/>
      <c r="S385" s="98"/>
      <c r="T385" s="98"/>
      <c r="W385" s="37"/>
      <c r="X385" s="37"/>
      <c r="Y385" s="149" t="s">
        <v>597</v>
      </c>
      <c r="Z385" s="149"/>
      <c r="AA385" s="149"/>
      <c r="AB385" s="149"/>
      <c r="AC385" s="149"/>
      <c r="AD385" s="149"/>
      <c r="AE385" s="149"/>
      <c r="AF385" s="37"/>
      <c r="AG385" s="37"/>
    </row>
    <row r="386" spans="1:36" ht="5.25" customHeight="1" x14ac:dyDescent="0.25"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</row>
    <row r="387" spans="1:36" x14ac:dyDescent="0.25">
      <c r="A387" s="66" t="s">
        <v>16</v>
      </c>
      <c r="B387" s="66"/>
      <c r="C387" s="66"/>
      <c r="D387" s="66"/>
      <c r="E387" s="98" t="s">
        <v>286</v>
      </c>
      <c r="F387" s="98"/>
      <c r="G387" s="98"/>
      <c r="H387" s="98"/>
      <c r="I387" s="98"/>
      <c r="J387" s="98"/>
      <c r="K387" s="98"/>
      <c r="L387" s="66" t="s">
        <v>16</v>
      </c>
      <c r="M387" s="66"/>
      <c r="N387" s="66"/>
      <c r="O387" s="66"/>
      <c r="P387" s="98" t="s">
        <v>286</v>
      </c>
      <c r="Q387" s="98"/>
      <c r="R387" s="98"/>
      <c r="S387" s="98"/>
      <c r="T387" s="98"/>
      <c r="U387" s="98"/>
      <c r="V387" s="98"/>
      <c r="W387" s="148" t="s">
        <v>16</v>
      </c>
      <c r="X387" s="148"/>
      <c r="Y387" s="148"/>
      <c r="Z387" s="148"/>
      <c r="AA387" s="149" t="s">
        <v>286</v>
      </c>
      <c r="AB387" s="149"/>
      <c r="AC387" s="149"/>
      <c r="AD387" s="149"/>
      <c r="AE387" s="149"/>
      <c r="AF387" s="149"/>
      <c r="AG387" s="149"/>
    </row>
    <row r="388" spans="1:36" ht="28.5" customHeight="1" x14ac:dyDescent="0.25">
      <c r="A388" s="362" t="s">
        <v>17</v>
      </c>
      <c r="B388" s="362"/>
      <c r="C388" s="362"/>
      <c r="D388" s="362"/>
      <c r="E388" s="415" t="s">
        <v>290</v>
      </c>
      <c r="F388" s="415"/>
      <c r="G388" s="415"/>
      <c r="H388" s="415"/>
      <c r="I388" s="415"/>
      <c r="J388" s="415"/>
      <c r="K388" s="415"/>
      <c r="L388" s="362" t="s">
        <v>17</v>
      </c>
      <c r="M388" s="362"/>
      <c r="N388" s="362"/>
      <c r="O388" s="362"/>
      <c r="P388" s="415" t="s">
        <v>290</v>
      </c>
      <c r="Q388" s="415"/>
      <c r="R388" s="415"/>
      <c r="S388" s="415"/>
      <c r="T388" s="415"/>
      <c r="U388" s="415"/>
      <c r="V388" s="415"/>
      <c r="W388" s="368" t="s">
        <v>17</v>
      </c>
      <c r="X388" s="368"/>
      <c r="Y388" s="368"/>
      <c r="Z388" s="368"/>
      <c r="AA388" s="369" t="s">
        <v>290</v>
      </c>
      <c r="AB388" s="369"/>
      <c r="AC388" s="369"/>
      <c r="AD388" s="369"/>
      <c r="AE388" s="369"/>
      <c r="AF388" s="369"/>
      <c r="AG388" s="369"/>
    </row>
    <row r="389" spans="1:36" ht="15" hidden="1" customHeight="1" x14ac:dyDescent="0.25">
      <c r="A389" s="66" t="s">
        <v>18</v>
      </c>
      <c r="B389" s="66"/>
      <c r="C389" s="66"/>
      <c r="D389" s="66"/>
      <c r="E389" s="416">
        <v>30</v>
      </c>
      <c r="F389" s="416"/>
      <c r="G389" s="416"/>
      <c r="H389" s="416"/>
      <c r="I389" s="416"/>
      <c r="J389" s="416"/>
      <c r="K389" s="416"/>
      <c r="L389" s="66" t="s">
        <v>18</v>
      </c>
      <c r="M389" s="66"/>
      <c r="N389" s="66"/>
      <c r="O389" s="66"/>
      <c r="P389" s="416">
        <v>30</v>
      </c>
      <c r="Q389" s="416"/>
      <c r="R389" s="416"/>
      <c r="S389" s="416"/>
      <c r="T389" s="416"/>
      <c r="U389" s="416"/>
      <c r="V389" s="416"/>
      <c r="W389" s="148" t="s">
        <v>18</v>
      </c>
      <c r="X389" s="148"/>
      <c r="Y389" s="148"/>
      <c r="Z389" s="148"/>
      <c r="AA389" s="126">
        <v>30</v>
      </c>
      <c r="AB389" s="126"/>
      <c r="AC389" s="126"/>
      <c r="AD389" s="126"/>
      <c r="AE389" s="126"/>
      <c r="AF389" s="126"/>
      <c r="AG389" s="126"/>
    </row>
    <row r="390" spans="1:36" x14ac:dyDescent="0.25">
      <c r="A390" s="66" t="s">
        <v>24</v>
      </c>
      <c r="B390" s="66"/>
      <c r="C390" s="66"/>
      <c r="D390" s="66"/>
      <c r="E390" s="67">
        <v>60</v>
      </c>
      <c r="F390" s="67"/>
      <c r="G390" s="67"/>
      <c r="H390" s="67"/>
      <c r="I390" s="67"/>
      <c r="J390" s="67"/>
      <c r="K390" s="67"/>
      <c r="L390" s="66" t="s">
        <v>24</v>
      </c>
      <c r="M390" s="66"/>
      <c r="N390" s="66"/>
      <c r="O390" s="66"/>
      <c r="P390" s="67">
        <v>100</v>
      </c>
      <c r="Q390" s="67"/>
      <c r="R390" s="67"/>
      <c r="S390" s="67"/>
      <c r="T390" s="67"/>
      <c r="U390" s="67"/>
      <c r="V390" s="67"/>
      <c r="W390" s="148" t="s">
        <v>24</v>
      </c>
      <c r="X390" s="148"/>
      <c r="Y390" s="148"/>
      <c r="Z390" s="148"/>
      <c r="AA390" s="126">
        <v>80</v>
      </c>
      <c r="AB390" s="126"/>
      <c r="AC390" s="126"/>
      <c r="AD390" s="126"/>
      <c r="AE390" s="126"/>
      <c r="AF390" s="126"/>
      <c r="AG390" s="126"/>
    </row>
    <row r="391" spans="1:36" x14ac:dyDescent="0.25">
      <c r="A391" s="110" t="s">
        <v>19</v>
      </c>
      <c r="B391" s="110"/>
      <c r="C391" s="110"/>
      <c r="D391" s="110"/>
      <c r="E391" s="110"/>
      <c r="F391" s="105" t="s">
        <v>20</v>
      </c>
      <c r="G391" s="105"/>
      <c r="H391" s="105"/>
      <c r="I391" s="105"/>
      <c r="J391" s="105"/>
      <c r="K391" s="105"/>
      <c r="L391" s="110" t="s">
        <v>19</v>
      </c>
      <c r="M391" s="110"/>
      <c r="N391" s="110"/>
      <c r="O391" s="110"/>
      <c r="P391" s="110"/>
      <c r="Q391" s="105" t="s">
        <v>20</v>
      </c>
      <c r="R391" s="105"/>
      <c r="S391" s="105"/>
      <c r="T391" s="105"/>
      <c r="U391" s="105"/>
      <c r="V391" s="105"/>
      <c r="W391" s="176" t="s">
        <v>19</v>
      </c>
      <c r="X391" s="176"/>
      <c r="Y391" s="176"/>
      <c r="Z391" s="176"/>
      <c r="AA391" s="176"/>
      <c r="AB391" s="174" t="s">
        <v>20</v>
      </c>
      <c r="AC391" s="174"/>
      <c r="AD391" s="174"/>
      <c r="AE391" s="174"/>
      <c r="AF391" s="174"/>
      <c r="AG391" s="174"/>
    </row>
    <row r="392" spans="1:36" x14ac:dyDescent="0.25">
      <c r="A392" s="110"/>
      <c r="B392" s="110"/>
      <c r="C392" s="110"/>
      <c r="D392" s="110"/>
      <c r="E392" s="110"/>
      <c r="F392" s="105" t="s">
        <v>21</v>
      </c>
      <c r="G392" s="105"/>
      <c r="H392" s="105"/>
      <c r="I392" s="105" t="s">
        <v>22</v>
      </c>
      <c r="J392" s="105"/>
      <c r="K392" s="105"/>
      <c r="L392" s="110"/>
      <c r="M392" s="110"/>
      <c r="N392" s="110"/>
      <c r="O392" s="110"/>
      <c r="P392" s="110"/>
      <c r="Q392" s="105" t="s">
        <v>21</v>
      </c>
      <c r="R392" s="105"/>
      <c r="S392" s="105"/>
      <c r="T392" s="105" t="s">
        <v>22</v>
      </c>
      <c r="U392" s="105"/>
      <c r="V392" s="105"/>
      <c r="W392" s="176"/>
      <c r="X392" s="176"/>
      <c r="Y392" s="176"/>
      <c r="Z392" s="176"/>
      <c r="AA392" s="176"/>
      <c r="AB392" s="174" t="s">
        <v>21</v>
      </c>
      <c r="AC392" s="174"/>
      <c r="AD392" s="174"/>
      <c r="AE392" s="174" t="s">
        <v>22</v>
      </c>
      <c r="AF392" s="174"/>
      <c r="AG392" s="174"/>
    </row>
    <row r="393" spans="1:36" x14ac:dyDescent="0.25">
      <c r="A393" s="109" t="s">
        <v>286</v>
      </c>
      <c r="B393" s="109"/>
      <c r="C393" s="109"/>
      <c r="D393" s="109"/>
      <c r="E393" s="109"/>
      <c r="F393" s="81">
        <v>61.8</v>
      </c>
      <c r="G393" s="83"/>
      <c r="H393" s="82"/>
      <c r="I393" s="81">
        <v>60</v>
      </c>
      <c r="J393" s="83"/>
      <c r="K393" s="82"/>
      <c r="L393" s="109" t="s">
        <v>286</v>
      </c>
      <c r="M393" s="109"/>
      <c r="N393" s="109"/>
      <c r="O393" s="109"/>
      <c r="P393" s="109"/>
      <c r="Q393" s="81">
        <f>F393*100/60</f>
        <v>103</v>
      </c>
      <c r="R393" s="83"/>
      <c r="S393" s="82"/>
      <c r="T393" s="81">
        <f>I393*100/60</f>
        <v>100</v>
      </c>
      <c r="U393" s="83"/>
      <c r="V393" s="82"/>
      <c r="W393" s="173" t="s">
        <v>286</v>
      </c>
      <c r="X393" s="173"/>
      <c r="Y393" s="173"/>
      <c r="Z393" s="173"/>
      <c r="AA393" s="173"/>
      <c r="AB393" s="132">
        <f>F393*80/60</f>
        <v>82.4</v>
      </c>
      <c r="AC393" s="133"/>
      <c r="AD393" s="134"/>
      <c r="AE393" s="132">
        <f>I393*80/60</f>
        <v>80</v>
      </c>
      <c r="AF393" s="133"/>
      <c r="AG393" s="134"/>
      <c r="AH393" s="364"/>
      <c r="AI393" s="364"/>
      <c r="AJ393" s="364"/>
    </row>
    <row r="394" spans="1:36" x14ac:dyDescent="0.25">
      <c r="A394" s="322" t="s">
        <v>25</v>
      </c>
      <c r="B394" s="322"/>
      <c r="C394" s="322"/>
      <c r="D394" s="322"/>
      <c r="E394" s="322"/>
      <c r="F394" s="81"/>
      <c r="G394" s="83"/>
      <c r="H394" s="82"/>
      <c r="I394" s="88">
        <v>60</v>
      </c>
      <c r="J394" s="89"/>
      <c r="K394" s="90"/>
      <c r="L394" s="322" t="s">
        <v>25</v>
      </c>
      <c r="M394" s="322"/>
      <c r="N394" s="322"/>
      <c r="O394" s="322"/>
      <c r="P394" s="322"/>
      <c r="Q394" s="81"/>
      <c r="R394" s="83"/>
      <c r="S394" s="82"/>
      <c r="T394" s="81">
        <f>I394*100/60</f>
        <v>100</v>
      </c>
      <c r="U394" s="83"/>
      <c r="V394" s="82"/>
      <c r="W394" s="313" t="s">
        <v>25</v>
      </c>
      <c r="X394" s="313"/>
      <c r="Y394" s="313"/>
      <c r="Z394" s="313"/>
      <c r="AA394" s="313"/>
      <c r="AB394" s="132"/>
      <c r="AC394" s="133"/>
      <c r="AD394" s="134"/>
      <c r="AE394" s="132">
        <f>I394*80/60</f>
        <v>80</v>
      </c>
      <c r="AF394" s="133"/>
      <c r="AG394" s="134"/>
    </row>
    <row r="395" spans="1:36" x14ac:dyDescent="0.25">
      <c r="A395" s="109"/>
      <c r="B395" s="109"/>
      <c r="C395" s="109"/>
      <c r="D395" s="109"/>
      <c r="E395" s="109"/>
      <c r="F395" s="81"/>
      <c r="G395" s="83"/>
      <c r="H395" s="82"/>
      <c r="I395" s="81"/>
      <c r="J395" s="83"/>
      <c r="K395" s="82"/>
      <c r="L395" s="109"/>
      <c r="M395" s="109"/>
      <c r="N395" s="109"/>
      <c r="O395" s="109"/>
      <c r="P395" s="109"/>
      <c r="Q395" s="81"/>
      <c r="R395" s="83"/>
      <c r="S395" s="82"/>
      <c r="T395" s="81"/>
      <c r="U395" s="83"/>
      <c r="V395" s="82"/>
      <c r="W395" s="173"/>
      <c r="X395" s="173"/>
      <c r="Y395" s="173"/>
      <c r="Z395" s="173"/>
      <c r="AA395" s="173"/>
      <c r="AB395" s="132"/>
      <c r="AC395" s="133"/>
      <c r="AD395" s="134"/>
      <c r="AE395" s="132"/>
      <c r="AF395" s="133"/>
      <c r="AG395" s="134"/>
    </row>
    <row r="396" spans="1:36" x14ac:dyDescent="0.25">
      <c r="A396" s="109"/>
      <c r="B396" s="109"/>
      <c r="C396" s="109"/>
      <c r="D396" s="109"/>
      <c r="E396" s="109"/>
      <c r="F396" s="81"/>
      <c r="G396" s="83"/>
      <c r="H396" s="82"/>
      <c r="I396" s="81"/>
      <c r="J396" s="83"/>
      <c r="K396" s="82"/>
      <c r="L396" s="109"/>
      <c r="M396" s="109"/>
      <c r="N396" s="109"/>
      <c r="O396" s="109"/>
      <c r="P396" s="109"/>
      <c r="Q396" s="81"/>
      <c r="R396" s="83"/>
      <c r="S396" s="82"/>
      <c r="T396" s="81"/>
      <c r="U396" s="83"/>
      <c r="V396" s="82"/>
      <c r="W396" s="173"/>
      <c r="X396" s="173"/>
      <c r="Y396" s="173"/>
      <c r="Z396" s="173"/>
      <c r="AA396" s="173"/>
      <c r="AB396" s="132"/>
      <c r="AC396" s="133"/>
      <c r="AD396" s="134"/>
      <c r="AE396" s="132"/>
      <c r="AF396" s="133"/>
      <c r="AG396" s="134"/>
    </row>
    <row r="397" spans="1:36" x14ac:dyDescent="0.25">
      <c r="A397" s="109"/>
      <c r="B397" s="109"/>
      <c r="C397" s="109"/>
      <c r="D397" s="109"/>
      <c r="E397" s="109"/>
      <c r="F397" s="91"/>
      <c r="G397" s="92"/>
      <c r="H397" s="93"/>
      <c r="I397" s="91"/>
      <c r="J397" s="92"/>
      <c r="K397" s="93"/>
      <c r="L397" s="109"/>
      <c r="M397" s="109"/>
      <c r="N397" s="109"/>
      <c r="O397" s="109"/>
      <c r="P397" s="109"/>
      <c r="Q397" s="91"/>
      <c r="R397" s="92"/>
      <c r="S397" s="93"/>
      <c r="T397" s="91"/>
      <c r="U397" s="92"/>
      <c r="V397" s="93"/>
      <c r="W397" s="173"/>
      <c r="X397" s="173"/>
      <c r="Y397" s="173"/>
      <c r="Z397" s="173"/>
      <c r="AA397" s="173"/>
      <c r="AB397" s="152"/>
      <c r="AC397" s="153"/>
      <c r="AD397" s="154"/>
      <c r="AE397" s="152"/>
      <c r="AF397" s="153"/>
      <c r="AG397" s="154"/>
    </row>
    <row r="398" spans="1:36" x14ac:dyDescent="0.25">
      <c r="A398" s="109"/>
      <c r="B398" s="109"/>
      <c r="C398" s="109"/>
      <c r="D398" s="109"/>
      <c r="E398" s="109"/>
      <c r="F398" s="81"/>
      <c r="G398" s="83"/>
      <c r="H398" s="82"/>
      <c r="I398" s="81"/>
      <c r="J398" s="83"/>
      <c r="K398" s="82"/>
      <c r="L398" s="109"/>
      <c r="M398" s="109"/>
      <c r="N398" s="109"/>
      <c r="O398" s="109"/>
      <c r="P398" s="109"/>
      <c r="Q398" s="81"/>
      <c r="R398" s="83"/>
      <c r="S398" s="82"/>
      <c r="T398" s="81"/>
      <c r="U398" s="83"/>
      <c r="V398" s="82"/>
      <c r="W398" s="173"/>
      <c r="X398" s="173"/>
      <c r="Y398" s="173"/>
      <c r="Z398" s="173"/>
      <c r="AA398" s="173"/>
      <c r="AB398" s="132"/>
      <c r="AC398" s="133"/>
      <c r="AD398" s="134"/>
      <c r="AE398" s="132"/>
      <c r="AF398" s="133"/>
      <c r="AG398" s="134"/>
    </row>
    <row r="399" spans="1:36" x14ac:dyDescent="0.25">
      <c r="A399" s="85"/>
      <c r="B399" s="86"/>
      <c r="C399" s="86"/>
      <c r="D399" s="86"/>
      <c r="E399" s="87"/>
      <c r="F399" s="105"/>
      <c r="G399" s="105"/>
      <c r="H399" s="105"/>
      <c r="I399" s="105"/>
      <c r="J399" s="105"/>
      <c r="K399" s="105"/>
      <c r="L399" s="85"/>
      <c r="M399" s="86"/>
      <c r="N399" s="86"/>
      <c r="O399" s="86"/>
      <c r="P399" s="87"/>
      <c r="Q399" s="105"/>
      <c r="R399" s="105"/>
      <c r="S399" s="105"/>
      <c r="T399" s="105"/>
      <c r="U399" s="105"/>
      <c r="V399" s="105"/>
      <c r="W399" s="135"/>
      <c r="X399" s="136"/>
      <c r="Y399" s="136"/>
      <c r="Z399" s="136"/>
      <c r="AA399" s="137"/>
      <c r="AB399" s="174"/>
      <c r="AC399" s="174"/>
      <c r="AD399" s="174"/>
      <c r="AE399" s="174"/>
      <c r="AF399" s="174"/>
      <c r="AG399" s="174"/>
    </row>
    <row r="400" spans="1:36" x14ac:dyDescent="0.2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</row>
    <row r="401" spans="1:33" x14ac:dyDescent="0.2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</row>
    <row r="402" spans="1:33" x14ac:dyDescent="0.2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</row>
    <row r="403" spans="1:33" ht="15" hidden="1" customHeight="1" x14ac:dyDescent="0.2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</row>
    <row r="404" spans="1:33" x14ac:dyDescent="0.2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  <c r="AG404" s="174"/>
    </row>
    <row r="405" spans="1:33" x14ac:dyDescent="0.25">
      <c r="A405" s="68" t="s">
        <v>31</v>
      </c>
      <c r="B405" s="68"/>
      <c r="C405" s="68"/>
      <c r="D405" s="68"/>
      <c r="E405" s="68"/>
      <c r="F405" s="68"/>
      <c r="G405" s="68"/>
      <c r="H405" s="68"/>
      <c r="I405" s="84"/>
      <c r="J405" s="84"/>
      <c r="K405" s="84"/>
      <c r="L405" s="68" t="s">
        <v>31</v>
      </c>
      <c r="M405" s="68"/>
      <c r="N405" s="68"/>
      <c r="O405" s="68"/>
      <c r="P405" s="68"/>
      <c r="Q405" s="68"/>
      <c r="R405" s="68"/>
      <c r="S405" s="68"/>
      <c r="T405" s="84"/>
      <c r="U405" s="84"/>
      <c r="V405" s="84"/>
      <c r="W405" s="139" t="s">
        <v>31</v>
      </c>
      <c r="X405" s="139"/>
      <c r="Y405" s="139"/>
      <c r="Z405" s="139"/>
      <c r="AA405" s="139"/>
      <c r="AB405" s="139"/>
      <c r="AC405" s="139"/>
      <c r="AD405" s="139"/>
      <c r="AE405" s="138"/>
      <c r="AF405" s="138"/>
      <c r="AG405" s="138"/>
    </row>
    <row r="406" spans="1:33" ht="15" customHeight="1" x14ac:dyDescent="0.25">
      <c r="A406" s="105" t="s">
        <v>26</v>
      </c>
      <c r="B406" s="105"/>
      <c r="C406" s="105"/>
      <c r="D406" s="105"/>
      <c r="E406" s="105"/>
      <c r="F406" s="105"/>
      <c r="G406" s="106" t="s">
        <v>30</v>
      </c>
      <c r="H406" s="106"/>
      <c r="I406" s="75" t="s">
        <v>9</v>
      </c>
      <c r="J406" s="76"/>
      <c r="K406" s="77"/>
      <c r="L406" s="105" t="s">
        <v>26</v>
      </c>
      <c r="M406" s="105"/>
      <c r="N406" s="105"/>
      <c r="O406" s="105"/>
      <c r="P406" s="105"/>
      <c r="Q406" s="105"/>
      <c r="R406" s="106" t="s">
        <v>30</v>
      </c>
      <c r="S406" s="106"/>
      <c r="T406" s="75" t="s">
        <v>9</v>
      </c>
      <c r="U406" s="76"/>
      <c r="V406" s="77"/>
      <c r="W406" s="174" t="s">
        <v>26</v>
      </c>
      <c r="X406" s="174"/>
      <c r="Y406" s="174"/>
      <c r="Z406" s="174"/>
      <c r="AA406" s="174"/>
      <c r="AB406" s="174"/>
      <c r="AC406" s="175" t="s">
        <v>30</v>
      </c>
      <c r="AD406" s="175"/>
      <c r="AE406" s="142" t="s">
        <v>9</v>
      </c>
      <c r="AF406" s="143"/>
      <c r="AG406" s="144"/>
    </row>
    <row r="407" spans="1:33" x14ac:dyDescent="0.25">
      <c r="A407" s="105" t="s">
        <v>27</v>
      </c>
      <c r="B407" s="105"/>
      <c r="C407" s="105" t="s">
        <v>28</v>
      </c>
      <c r="D407" s="105"/>
      <c r="E407" s="105" t="s">
        <v>29</v>
      </c>
      <c r="F407" s="105"/>
      <c r="G407" s="106"/>
      <c r="H407" s="106"/>
      <c r="I407" s="78"/>
      <c r="J407" s="79"/>
      <c r="K407" s="80"/>
      <c r="L407" s="105" t="s">
        <v>27</v>
      </c>
      <c r="M407" s="105"/>
      <c r="N407" s="105" t="s">
        <v>28</v>
      </c>
      <c r="O407" s="105"/>
      <c r="P407" s="105" t="s">
        <v>29</v>
      </c>
      <c r="Q407" s="105"/>
      <c r="R407" s="106"/>
      <c r="S407" s="106"/>
      <c r="T407" s="418"/>
      <c r="U407" s="419"/>
      <c r="V407" s="80"/>
      <c r="W407" s="174" t="s">
        <v>27</v>
      </c>
      <c r="X407" s="174"/>
      <c r="Y407" s="174" t="s">
        <v>28</v>
      </c>
      <c r="Z407" s="174"/>
      <c r="AA407" s="174" t="s">
        <v>29</v>
      </c>
      <c r="AB407" s="174"/>
      <c r="AC407" s="175"/>
      <c r="AD407" s="175"/>
      <c r="AE407" s="366"/>
      <c r="AF407" s="367"/>
      <c r="AG407" s="147"/>
    </row>
    <row r="408" spans="1:33" x14ac:dyDescent="0.25">
      <c r="A408" s="107">
        <v>0.8</v>
      </c>
      <c r="B408" s="107"/>
      <c r="C408" s="107">
        <v>4.2</v>
      </c>
      <c r="D408" s="107"/>
      <c r="E408" s="107">
        <v>4.4000000000000004</v>
      </c>
      <c r="F408" s="107"/>
      <c r="G408" s="107">
        <v>58.2</v>
      </c>
      <c r="H408" s="107"/>
      <c r="I408" s="107">
        <v>1.4</v>
      </c>
      <c r="J408" s="81"/>
      <c r="K408" s="5"/>
      <c r="L408" s="107">
        <f>A408*100/60</f>
        <v>1.3333333333333333</v>
      </c>
      <c r="M408" s="107"/>
      <c r="N408" s="107">
        <f t="shared" ref="N408" si="116">C408*100/60</f>
        <v>7</v>
      </c>
      <c r="O408" s="107"/>
      <c r="P408" s="107">
        <f t="shared" ref="P408" si="117">E408*100/60</f>
        <v>7.3333333333333339</v>
      </c>
      <c r="Q408" s="107"/>
      <c r="R408" s="107">
        <f t="shared" ref="R408" si="118">G408*100/60</f>
        <v>97</v>
      </c>
      <c r="S408" s="81"/>
      <c r="T408" s="81">
        <f t="shared" ref="T408" si="119">I408*100/60</f>
        <v>2.3333333333333335</v>
      </c>
      <c r="U408" s="83"/>
      <c r="V408" s="5"/>
      <c r="W408" s="172">
        <f>A408*80/60</f>
        <v>1.0666666666666667</v>
      </c>
      <c r="X408" s="172"/>
      <c r="Y408" s="172">
        <f t="shared" ref="Y408" si="120">C408*80/60</f>
        <v>5.6</v>
      </c>
      <c r="Z408" s="172"/>
      <c r="AA408" s="172">
        <f t="shared" ref="AA408" si="121">E408*80/60</f>
        <v>5.8666666666666663</v>
      </c>
      <c r="AB408" s="172"/>
      <c r="AC408" s="172">
        <f t="shared" ref="AC408" si="122">G408*80/60</f>
        <v>77.599999999999994</v>
      </c>
      <c r="AD408" s="172"/>
      <c r="AE408" s="172">
        <f t="shared" ref="AE408" si="123">I408*80/60</f>
        <v>1.8666666666666667</v>
      </c>
      <c r="AF408" s="132"/>
      <c r="AG408" s="38"/>
    </row>
    <row r="409" spans="1:33" x14ac:dyDescent="0.25">
      <c r="A409" s="84" t="s">
        <v>32</v>
      </c>
      <c r="B409" s="84"/>
      <c r="C409" s="84"/>
      <c r="D409" s="84"/>
      <c r="E409" s="84"/>
      <c r="F409" s="84"/>
      <c r="G409" s="84"/>
      <c r="H409" s="84"/>
      <c r="I409" s="108"/>
      <c r="J409" s="108"/>
      <c r="K409" s="108"/>
      <c r="L409" s="84" t="s">
        <v>32</v>
      </c>
      <c r="M409" s="84"/>
      <c r="N409" s="84"/>
      <c r="O409" s="84"/>
      <c r="P409" s="84"/>
      <c r="Q409" s="84"/>
      <c r="R409" s="84"/>
      <c r="S409" s="84"/>
      <c r="T409" s="108"/>
      <c r="U409" s="108"/>
      <c r="V409" s="108"/>
      <c r="W409" s="138" t="s">
        <v>32</v>
      </c>
      <c r="X409" s="138"/>
      <c r="Y409" s="138"/>
      <c r="Z409" s="138"/>
      <c r="AA409" s="138"/>
      <c r="AB409" s="138"/>
      <c r="AC409" s="138"/>
      <c r="AD409" s="138"/>
      <c r="AE409" s="310"/>
      <c r="AF409" s="310"/>
      <c r="AG409" s="310"/>
    </row>
    <row r="410" spans="1:33" ht="78.75" customHeight="1" x14ac:dyDescent="0.25">
      <c r="A410" s="371" t="s">
        <v>287</v>
      </c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371" t="s">
        <v>287</v>
      </c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365" t="s">
        <v>287</v>
      </c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</row>
    <row r="411" spans="1:33" x14ac:dyDescent="0.25">
      <c r="A411" s="67" t="s">
        <v>10</v>
      </c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 t="s">
        <v>10</v>
      </c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126" t="s">
        <v>10</v>
      </c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</row>
    <row r="412" spans="1:33" ht="45" customHeight="1" x14ac:dyDescent="0.25">
      <c r="A412" s="63" t="s">
        <v>288</v>
      </c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 t="s">
        <v>288</v>
      </c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127" t="s">
        <v>288</v>
      </c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</row>
    <row r="413" spans="1:33" x14ac:dyDescent="0.25">
      <c r="A413" s="67" t="s">
        <v>11</v>
      </c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 t="s">
        <v>11</v>
      </c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126" t="s">
        <v>11</v>
      </c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</row>
    <row r="414" spans="1:33" ht="59.25" customHeight="1" x14ac:dyDescent="0.25">
      <c r="A414" s="63" t="s">
        <v>289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 t="s">
        <v>289</v>
      </c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127" t="s">
        <v>289</v>
      </c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</row>
    <row r="415" spans="1:33" hidden="1" x14ac:dyDescent="0.25">
      <c r="A415" s="64"/>
      <c r="B415" s="64"/>
      <c r="C415" s="64"/>
      <c r="D415" s="64"/>
      <c r="E415" s="7"/>
      <c r="F415" s="7"/>
      <c r="G415" s="7"/>
      <c r="H415" s="7"/>
      <c r="I415" s="7"/>
      <c r="J415" s="7"/>
      <c r="K415" s="7"/>
      <c r="L415" s="64"/>
      <c r="M415" s="64"/>
      <c r="N415" s="64"/>
      <c r="O415" s="64"/>
      <c r="P415" s="7"/>
      <c r="Q415" s="7"/>
      <c r="R415" s="7"/>
      <c r="S415" s="7"/>
      <c r="T415" s="7"/>
      <c r="U415" s="7"/>
      <c r="V415" s="7"/>
      <c r="W415" s="162"/>
      <c r="X415" s="162"/>
      <c r="Y415" s="162"/>
      <c r="Z415" s="162"/>
      <c r="AA415" s="42"/>
      <c r="AB415" s="42"/>
      <c r="AC415" s="42"/>
      <c r="AD415" s="42"/>
      <c r="AE415" s="42"/>
      <c r="AF415" s="42"/>
      <c r="AG415" s="42"/>
    </row>
    <row r="416" spans="1:33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</row>
    <row r="417" spans="1:33" x14ac:dyDescent="0.25">
      <c r="A417" s="65"/>
      <c r="B417" s="65"/>
      <c r="C417" s="65"/>
      <c r="D417" s="8"/>
      <c r="E417" s="65"/>
      <c r="F417" s="65"/>
      <c r="G417" s="65"/>
      <c r="H417" s="8"/>
      <c r="I417" s="65"/>
      <c r="J417" s="65"/>
      <c r="K417" s="65"/>
      <c r="L417" s="65"/>
      <c r="M417" s="65"/>
      <c r="N417" s="65"/>
      <c r="O417" s="8"/>
      <c r="P417" s="65"/>
      <c r="Q417" s="65"/>
      <c r="R417" s="65"/>
      <c r="S417" s="8"/>
      <c r="T417" s="65"/>
      <c r="U417" s="65"/>
      <c r="V417" s="65"/>
      <c r="W417" s="131"/>
      <c r="X417" s="131"/>
      <c r="Y417" s="131"/>
      <c r="Z417" s="44"/>
      <c r="AA417" s="131"/>
      <c r="AB417" s="131"/>
      <c r="AC417" s="131"/>
      <c r="AD417" s="44"/>
      <c r="AE417" s="131"/>
      <c r="AF417" s="131"/>
      <c r="AG417" s="131"/>
    </row>
    <row r="418" spans="1:33" x14ac:dyDescent="0.25">
      <c r="A418" s="66"/>
      <c r="B418" s="66"/>
      <c r="C418" s="66"/>
      <c r="D418" s="66"/>
      <c r="L418" s="66"/>
      <c r="M418" s="66"/>
      <c r="N418" s="66"/>
      <c r="O418" s="66"/>
      <c r="W418" s="148"/>
      <c r="X418" s="148"/>
      <c r="Y418" s="148"/>
      <c r="Z418" s="148"/>
      <c r="AA418" s="37"/>
      <c r="AB418" s="37"/>
      <c r="AC418" s="37"/>
      <c r="AD418" s="37"/>
      <c r="AE418" s="37"/>
      <c r="AF418" s="37"/>
      <c r="AG418" s="37"/>
    </row>
    <row r="419" spans="1:33" x14ac:dyDescent="0.25">
      <c r="A419" s="67" t="s">
        <v>391</v>
      </c>
      <c r="B419" s="67"/>
      <c r="C419" s="67"/>
      <c r="D419" s="67"/>
      <c r="E419" s="67"/>
      <c r="F419" s="67"/>
      <c r="G419" s="4"/>
      <c r="H419" s="4"/>
      <c r="I419" s="2"/>
      <c r="J419" s="67" t="s">
        <v>38</v>
      </c>
      <c r="K419" s="67"/>
      <c r="L419" s="67" t="s">
        <v>391</v>
      </c>
      <c r="M419" s="67"/>
      <c r="N419" s="67"/>
      <c r="O419" s="67"/>
      <c r="P419" s="67"/>
      <c r="Q419" s="67"/>
      <c r="R419" s="4"/>
      <c r="S419" s="4"/>
      <c r="T419" s="2"/>
      <c r="U419" s="67" t="s">
        <v>38</v>
      </c>
      <c r="V419" s="67"/>
      <c r="W419" s="126" t="s">
        <v>391</v>
      </c>
      <c r="X419" s="126"/>
      <c r="Y419" s="126"/>
      <c r="Z419" s="126"/>
      <c r="AA419" s="126"/>
      <c r="AB419" s="126"/>
      <c r="AC419" s="39"/>
      <c r="AD419" s="39"/>
      <c r="AE419" s="41"/>
      <c r="AF419" s="126" t="s">
        <v>38</v>
      </c>
      <c r="AG419" s="126"/>
    </row>
    <row r="420" spans="1:33" ht="12.75" hidden="1" customHeight="1" x14ac:dyDescent="0.25">
      <c r="A420" s="6"/>
      <c r="G420" s="1"/>
      <c r="H420" s="103"/>
      <c r="I420" s="103"/>
      <c r="J420" s="103" t="s">
        <v>0</v>
      </c>
      <c r="K420" s="103"/>
      <c r="L420" s="9"/>
      <c r="R420" s="1"/>
      <c r="S420" s="103"/>
      <c r="T420" s="103"/>
      <c r="U420" s="103" t="s">
        <v>0</v>
      </c>
      <c r="V420" s="103"/>
      <c r="W420" s="9"/>
      <c r="AC420" s="1"/>
      <c r="AD420" s="103"/>
      <c r="AE420" s="103"/>
      <c r="AF420" s="103" t="s">
        <v>0</v>
      </c>
      <c r="AG420" s="103"/>
    </row>
    <row r="421" spans="1:33" ht="12.75" hidden="1" customHeight="1" x14ac:dyDescent="0.25">
      <c r="H421" s="103"/>
      <c r="I421" s="103"/>
      <c r="J421" s="103" t="s">
        <v>632</v>
      </c>
      <c r="K421" s="103"/>
      <c r="S421" s="103"/>
      <c r="T421" s="103"/>
      <c r="U421" s="103" t="s">
        <v>632</v>
      </c>
      <c r="V421" s="103"/>
      <c r="AD421" s="103"/>
      <c r="AE421" s="103"/>
      <c r="AF421" s="103" t="s">
        <v>632</v>
      </c>
      <c r="AG421" s="103"/>
    </row>
    <row r="422" spans="1:33" ht="21.75" hidden="1" customHeight="1" x14ac:dyDescent="0.25">
      <c r="G422" s="3"/>
      <c r="H422" s="104" t="s">
        <v>633</v>
      </c>
      <c r="I422" s="104"/>
      <c r="J422" s="104"/>
      <c r="K422" s="104"/>
      <c r="R422" s="3"/>
      <c r="S422" s="104" t="s">
        <v>633</v>
      </c>
      <c r="T422" s="104"/>
      <c r="U422" s="104"/>
      <c r="V422" s="104"/>
      <c r="AC422" s="3"/>
      <c r="AD422" s="104" t="s">
        <v>633</v>
      </c>
      <c r="AE422" s="104"/>
      <c r="AF422" s="104"/>
      <c r="AG422" s="104"/>
    </row>
    <row r="423" spans="1:33" ht="19.5" hidden="1" customHeight="1" x14ac:dyDescent="0.25">
      <c r="G423" s="3"/>
      <c r="H423" s="94" t="s">
        <v>1</v>
      </c>
      <c r="I423" s="94"/>
      <c r="J423" s="94"/>
      <c r="K423" s="94"/>
      <c r="R423" s="3"/>
      <c r="S423" s="94" t="s">
        <v>1</v>
      </c>
      <c r="T423" s="94"/>
      <c r="U423" s="94"/>
      <c r="V423" s="94"/>
      <c r="AC423" s="3"/>
      <c r="AD423" s="94" t="s">
        <v>1</v>
      </c>
      <c r="AE423" s="94"/>
      <c r="AF423" s="94"/>
      <c r="AG423" s="94"/>
    </row>
    <row r="424" spans="1:33" ht="21" hidden="1" customHeight="1" x14ac:dyDescent="0.25">
      <c r="G424" s="3"/>
      <c r="H424" s="94" t="s">
        <v>2</v>
      </c>
      <c r="I424" s="94"/>
      <c r="J424" s="94"/>
      <c r="K424" s="94"/>
      <c r="R424" s="3"/>
      <c r="S424" s="94" t="s">
        <v>2</v>
      </c>
      <c r="T424" s="94"/>
      <c r="U424" s="94"/>
      <c r="V424" s="94"/>
      <c r="AC424" s="3"/>
      <c r="AD424" s="94" t="s">
        <v>2</v>
      </c>
      <c r="AE424" s="94"/>
      <c r="AF424" s="94"/>
      <c r="AG424" s="94"/>
    </row>
    <row r="425" spans="1:33" ht="18.75" hidden="1" customHeight="1" x14ac:dyDescent="0.25">
      <c r="H425" s="94" t="s">
        <v>3</v>
      </c>
      <c r="I425" s="94"/>
      <c r="J425" s="94"/>
      <c r="K425" s="94"/>
      <c r="S425" s="94" t="s">
        <v>3</v>
      </c>
      <c r="T425" s="94"/>
      <c r="U425" s="94"/>
      <c r="V425" s="94"/>
      <c r="AD425" s="94" t="s">
        <v>3</v>
      </c>
      <c r="AE425" s="94"/>
      <c r="AF425" s="94"/>
      <c r="AG425" s="94"/>
    </row>
    <row r="426" spans="1:33" ht="9.75" hidden="1" customHeight="1" x14ac:dyDescent="0.25">
      <c r="H426" s="95" t="s">
        <v>36</v>
      </c>
      <c r="I426" s="95"/>
      <c r="J426" s="95"/>
      <c r="K426" s="95"/>
      <c r="S426" s="95" t="s">
        <v>36</v>
      </c>
      <c r="T426" s="95"/>
      <c r="U426" s="95"/>
      <c r="V426" s="95"/>
      <c r="AD426" s="95" t="s">
        <v>36</v>
      </c>
      <c r="AE426" s="95"/>
      <c r="AF426" s="95"/>
      <c r="AG426" s="95"/>
    </row>
    <row r="427" spans="1:33" hidden="1" x14ac:dyDescent="0.25">
      <c r="C427" s="98" t="s">
        <v>360</v>
      </c>
      <c r="D427" s="98"/>
      <c r="E427" s="98"/>
      <c r="F427" s="98"/>
      <c r="G427" s="98"/>
      <c r="H427" s="98"/>
      <c r="I427" s="98"/>
      <c r="N427" s="98" t="s">
        <v>513</v>
      </c>
      <c r="O427" s="98"/>
      <c r="P427" s="98"/>
      <c r="Q427" s="98"/>
      <c r="R427" s="98"/>
      <c r="S427" s="98"/>
      <c r="T427" s="98"/>
      <c r="Y427" s="98" t="s">
        <v>598</v>
      </c>
      <c r="Z427" s="98"/>
      <c r="AA427" s="98"/>
      <c r="AB427" s="98"/>
      <c r="AC427" s="98"/>
      <c r="AD427" s="98"/>
      <c r="AE427" s="98"/>
    </row>
    <row r="428" spans="1:33" ht="5.25" hidden="1" customHeight="1" x14ac:dyDescent="0.25"/>
    <row r="429" spans="1:33" hidden="1" x14ac:dyDescent="0.25">
      <c r="A429" s="66" t="s">
        <v>16</v>
      </c>
      <c r="B429" s="66"/>
      <c r="C429" s="66"/>
      <c r="D429" s="66"/>
      <c r="E429" s="98" t="s">
        <v>324</v>
      </c>
      <c r="F429" s="98"/>
      <c r="G429" s="98"/>
      <c r="H429" s="98"/>
      <c r="I429" s="98"/>
      <c r="J429" s="98"/>
      <c r="K429" s="98"/>
      <c r="L429" s="66" t="s">
        <v>16</v>
      </c>
      <c r="M429" s="66"/>
      <c r="N429" s="66"/>
      <c r="O429" s="66"/>
      <c r="P429" s="98" t="s">
        <v>324</v>
      </c>
      <c r="Q429" s="98"/>
      <c r="R429" s="98"/>
      <c r="S429" s="98"/>
      <c r="T429" s="98"/>
      <c r="U429" s="98"/>
      <c r="V429" s="98"/>
      <c r="W429" s="66" t="s">
        <v>16</v>
      </c>
      <c r="X429" s="66"/>
      <c r="Y429" s="66"/>
      <c r="Z429" s="66"/>
      <c r="AA429" s="98" t="s">
        <v>324</v>
      </c>
      <c r="AB429" s="98"/>
      <c r="AC429" s="98"/>
      <c r="AD429" s="98"/>
      <c r="AE429" s="98"/>
      <c r="AF429" s="98"/>
      <c r="AG429" s="98"/>
    </row>
    <row r="430" spans="1:33" ht="28.5" hidden="1" customHeight="1" x14ac:dyDescent="0.25">
      <c r="A430" s="362" t="s">
        <v>17</v>
      </c>
      <c r="B430" s="362"/>
      <c r="C430" s="362"/>
      <c r="D430" s="362"/>
      <c r="E430" s="100" t="s">
        <v>512</v>
      </c>
      <c r="F430" s="100"/>
      <c r="G430" s="100"/>
      <c r="H430" s="100"/>
      <c r="I430" s="100"/>
      <c r="J430" s="100"/>
      <c r="K430" s="100"/>
      <c r="L430" s="362" t="s">
        <v>17</v>
      </c>
      <c r="M430" s="362"/>
      <c r="N430" s="362"/>
      <c r="O430" s="362"/>
      <c r="P430" s="100" t="s">
        <v>512</v>
      </c>
      <c r="Q430" s="100"/>
      <c r="R430" s="100"/>
      <c r="S430" s="100"/>
      <c r="T430" s="100"/>
      <c r="U430" s="100"/>
      <c r="V430" s="100"/>
      <c r="W430" s="362" t="s">
        <v>17</v>
      </c>
      <c r="X430" s="362"/>
      <c r="Y430" s="362"/>
      <c r="Z430" s="362"/>
      <c r="AA430" s="100" t="s">
        <v>512</v>
      </c>
      <c r="AB430" s="100"/>
      <c r="AC430" s="100"/>
      <c r="AD430" s="100"/>
      <c r="AE430" s="100"/>
      <c r="AF430" s="100"/>
      <c r="AG430" s="100"/>
    </row>
    <row r="431" spans="1:33" hidden="1" x14ac:dyDescent="0.25">
      <c r="A431" s="66" t="s">
        <v>18</v>
      </c>
      <c r="B431" s="66"/>
      <c r="C431" s="66"/>
      <c r="D431" s="66"/>
      <c r="E431" s="125">
        <v>331</v>
      </c>
      <c r="F431" s="125"/>
      <c r="G431" s="125"/>
      <c r="H431" s="125"/>
      <c r="I431" s="125"/>
      <c r="J431" s="125"/>
      <c r="K431" s="125"/>
      <c r="L431" s="66" t="s">
        <v>18</v>
      </c>
      <c r="M431" s="66"/>
      <c r="N431" s="66"/>
      <c r="O431" s="66"/>
      <c r="P431" s="125">
        <v>331</v>
      </c>
      <c r="Q431" s="125"/>
      <c r="R431" s="125"/>
      <c r="S431" s="125"/>
      <c r="T431" s="125"/>
      <c r="U431" s="125"/>
      <c r="V431" s="125"/>
      <c r="W431" s="66" t="s">
        <v>18</v>
      </c>
      <c r="X431" s="66"/>
      <c r="Y431" s="66"/>
      <c r="Z431" s="66"/>
      <c r="AA431" s="125">
        <v>331</v>
      </c>
      <c r="AB431" s="125"/>
      <c r="AC431" s="125"/>
      <c r="AD431" s="125"/>
      <c r="AE431" s="125"/>
      <c r="AF431" s="125"/>
      <c r="AG431" s="125"/>
    </row>
    <row r="432" spans="1:33" hidden="1" x14ac:dyDescent="0.25">
      <c r="A432" s="66" t="s">
        <v>24</v>
      </c>
      <c r="B432" s="66"/>
      <c r="C432" s="66"/>
      <c r="D432" s="66"/>
      <c r="E432" s="67">
        <v>60</v>
      </c>
      <c r="F432" s="67"/>
      <c r="G432" s="67"/>
      <c r="H432" s="67"/>
      <c r="I432" s="67"/>
      <c r="J432" s="67"/>
      <c r="K432" s="67"/>
      <c r="L432" s="66" t="s">
        <v>24</v>
      </c>
      <c r="M432" s="66"/>
      <c r="N432" s="66"/>
      <c r="O432" s="66"/>
      <c r="P432" s="67">
        <v>100</v>
      </c>
      <c r="Q432" s="67"/>
      <c r="R432" s="67"/>
      <c r="S432" s="67"/>
      <c r="T432" s="67"/>
      <c r="U432" s="67"/>
      <c r="V432" s="67"/>
      <c r="W432" s="66" t="s">
        <v>24</v>
      </c>
      <c r="X432" s="66"/>
      <c r="Y432" s="66"/>
      <c r="Z432" s="66"/>
      <c r="AA432" s="67">
        <v>80</v>
      </c>
      <c r="AB432" s="67"/>
      <c r="AC432" s="67"/>
      <c r="AD432" s="67"/>
      <c r="AE432" s="67"/>
      <c r="AF432" s="67"/>
      <c r="AG432" s="67"/>
    </row>
    <row r="433" spans="1:33" hidden="1" x14ac:dyDescent="0.25">
      <c r="A433" s="110" t="s">
        <v>19</v>
      </c>
      <c r="B433" s="110"/>
      <c r="C433" s="110"/>
      <c r="D433" s="110"/>
      <c r="E433" s="110"/>
      <c r="F433" s="105" t="s">
        <v>20</v>
      </c>
      <c r="G433" s="105"/>
      <c r="H433" s="105"/>
      <c r="I433" s="105"/>
      <c r="J433" s="105"/>
      <c r="K433" s="105"/>
      <c r="L433" s="110" t="s">
        <v>19</v>
      </c>
      <c r="M433" s="110"/>
      <c r="N433" s="110"/>
      <c r="O433" s="110"/>
      <c r="P433" s="110"/>
      <c r="Q433" s="105" t="s">
        <v>20</v>
      </c>
      <c r="R433" s="105"/>
      <c r="S433" s="105"/>
      <c r="T433" s="105"/>
      <c r="U433" s="105"/>
      <c r="V433" s="105"/>
      <c r="W433" s="110" t="s">
        <v>19</v>
      </c>
      <c r="X433" s="110"/>
      <c r="Y433" s="110"/>
      <c r="Z433" s="110"/>
      <c r="AA433" s="110"/>
      <c r="AB433" s="105" t="s">
        <v>20</v>
      </c>
      <c r="AC433" s="105"/>
      <c r="AD433" s="105"/>
      <c r="AE433" s="105"/>
      <c r="AF433" s="105"/>
      <c r="AG433" s="105"/>
    </row>
    <row r="434" spans="1:33" hidden="1" x14ac:dyDescent="0.25">
      <c r="A434" s="110"/>
      <c r="B434" s="110"/>
      <c r="C434" s="110"/>
      <c r="D434" s="110"/>
      <c r="E434" s="110"/>
      <c r="F434" s="105" t="s">
        <v>21</v>
      </c>
      <c r="G434" s="105"/>
      <c r="H434" s="105"/>
      <c r="I434" s="105" t="s">
        <v>22</v>
      </c>
      <c r="J434" s="105"/>
      <c r="K434" s="105"/>
      <c r="L434" s="110"/>
      <c r="M434" s="110"/>
      <c r="N434" s="110"/>
      <c r="O434" s="110"/>
      <c r="P434" s="110"/>
      <c r="Q434" s="105" t="s">
        <v>21</v>
      </c>
      <c r="R434" s="105"/>
      <c r="S434" s="105"/>
      <c r="T434" s="105" t="s">
        <v>22</v>
      </c>
      <c r="U434" s="105"/>
      <c r="V434" s="105"/>
      <c r="W434" s="110"/>
      <c r="X434" s="110"/>
      <c r="Y434" s="110"/>
      <c r="Z434" s="110"/>
      <c r="AA434" s="110"/>
      <c r="AB434" s="105" t="s">
        <v>21</v>
      </c>
      <c r="AC434" s="105"/>
      <c r="AD434" s="105"/>
      <c r="AE434" s="105" t="s">
        <v>22</v>
      </c>
      <c r="AF434" s="105"/>
      <c r="AG434" s="105"/>
    </row>
    <row r="435" spans="1:33" hidden="1" x14ac:dyDescent="0.25">
      <c r="A435" s="109" t="s">
        <v>325</v>
      </c>
      <c r="B435" s="109"/>
      <c r="C435" s="109"/>
      <c r="D435" s="109"/>
      <c r="E435" s="109"/>
      <c r="F435" s="81">
        <v>87.6</v>
      </c>
      <c r="G435" s="83"/>
      <c r="H435" s="82"/>
      <c r="I435" s="81">
        <v>57</v>
      </c>
      <c r="J435" s="83"/>
      <c r="K435" s="82"/>
      <c r="L435" s="109" t="s">
        <v>325</v>
      </c>
      <c r="M435" s="109"/>
      <c r="N435" s="109"/>
      <c r="O435" s="109"/>
      <c r="P435" s="109"/>
      <c r="Q435" s="81">
        <f>F435*100/60</f>
        <v>146</v>
      </c>
      <c r="R435" s="83"/>
      <c r="S435" s="82"/>
      <c r="T435" s="81">
        <f>I435*100/60</f>
        <v>95</v>
      </c>
      <c r="U435" s="83"/>
      <c r="V435" s="82"/>
      <c r="W435" s="109" t="s">
        <v>325</v>
      </c>
      <c r="X435" s="109"/>
      <c r="Y435" s="109"/>
      <c r="Z435" s="109"/>
      <c r="AA435" s="109"/>
      <c r="AB435" s="81">
        <f>F435*80/60</f>
        <v>116.8</v>
      </c>
      <c r="AC435" s="83"/>
      <c r="AD435" s="82"/>
      <c r="AE435" s="81">
        <f>I435*80/60</f>
        <v>76</v>
      </c>
      <c r="AF435" s="83"/>
      <c r="AG435" s="82"/>
    </row>
    <row r="436" spans="1:33" hidden="1" x14ac:dyDescent="0.25">
      <c r="A436" s="322" t="s">
        <v>326</v>
      </c>
      <c r="B436" s="322"/>
      <c r="C436" s="322"/>
      <c r="D436" s="322"/>
      <c r="E436" s="322"/>
      <c r="F436" s="81"/>
      <c r="G436" s="83"/>
      <c r="H436" s="82"/>
      <c r="I436" s="81">
        <v>57</v>
      </c>
      <c r="J436" s="83"/>
      <c r="K436" s="82"/>
      <c r="L436" s="322" t="s">
        <v>326</v>
      </c>
      <c r="M436" s="322"/>
      <c r="N436" s="322"/>
      <c r="O436" s="322"/>
      <c r="P436" s="322"/>
      <c r="Q436" s="81"/>
      <c r="R436" s="83"/>
      <c r="S436" s="82"/>
      <c r="T436" s="81">
        <f t="shared" ref="T436:T438" si="124">I436*100/60</f>
        <v>95</v>
      </c>
      <c r="U436" s="83"/>
      <c r="V436" s="82"/>
      <c r="W436" s="322" t="s">
        <v>326</v>
      </c>
      <c r="X436" s="322"/>
      <c r="Y436" s="322"/>
      <c r="Z436" s="322"/>
      <c r="AA436" s="322"/>
      <c r="AB436" s="81"/>
      <c r="AC436" s="83"/>
      <c r="AD436" s="82"/>
      <c r="AE436" s="81">
        <f t="shared" ref="AE436:AE438" si="125">I436*80/60</f>
        <v>76</v>
      </c>
      <c r="AF436" s="83"/>
      <c r="AG436" s="82"/>
    </row>
    <row r="437" spans="1:33" hidden="1" x14ac:dyDescent="0.25">
      <c r="A437" s="109" t="s">
        <v>7</v>
      </c>
      <c r="B437" s="109"/>
      <c r="C437" s="109"/>
      <c r="D437" s="109"/>
      <c r="E437" s="109"/>
      <c r="F437" s="81">
        <v>3</v>
      </c>
      <c r="G437" s="83"/>
      <c r="H437" s="82"/>
      <c r="I437" s="81">
        <v>3</v>
      </c>
      <c r="J437" s="83"/>
      <c r="K437" s="82"/>
      <c r="L437" s="109" t="s">
        <v>7</v>
      </c>
      <c r="M437" s="109"/>
      <c r="N437" s="109"/>
      <c r="O437" s="109"/>
      <c r="P437" s="109"/>
      <c r="Q437" s="81">
        <f t="shared" ref="Q437" si="126">F437*100/60</f>
        <v>5</v>
      </c>
      <c r="R437" s="83"/>
      <c r="S437" s="82"/>
      <c r="T437" s="81">
        <f t="shared" si="124"/>
        <v>5</v>
      </c>
      <c r="U437" s="83"/>
      <c r="V437" s="82"/>
      <c r="W437" s="109" t="s">
        <v>7</v>
      </c>
      <c r="X437" s="109"/>
      <c r="Y437" s="109"/>
      <c r="Z437" s="109"/>
      <c r="AA437" s="109"/>
      <c r="AB437" s="81">
        <f t="shared" ref="AB437" si="127">F437*80/60</f>
        <v>4</v>
      </c>
      <c r="AC437" s="83"/>
      <c r="AD437" s="82"/>
      <c r="AE437" s="81">
        <f t="shared" si="125"/>
        <v>4</v>
      </c>
      <c r="AF437" s="83"/>
      <c r="AG437" s="82"/>
    </row>
    <row r="438" spans="1:33" hidden="1" x14ac:dyDescent="0.25">
      <c r="A438" s="109" t="s">
        <v>25</v>
      </c>
      <c r="B438" s="109"/>
      <c r="C438" s="109"/>
      <c r="D438" s="109"/>
      <c r="E438" s="109"/>
      <c r="F438" s="81"/>
      <c r="G438" s="83"/>
      <c r="H438" s="82"/>
      <c r="I438" s="88">
        <v>60</v>
      </c>
      <c r="J438" s="89"/>
      <c r="K438" s="90"/>
      <c r="L438" s="109" t="s">
        <v>25</v>
      </c>
      <c r="M438" s="109"/>
      <c r="N438" s="109"/>
      <c r="O438" s="109"/>
      <c r="P438" s="109"/>
      <c r="Q438" s="81"/>
      <c r="R438" s="83"/>
      <c r="S438" s="82"/>
      <c r="T438" s="81">
        <f t="shared" si="124"/>
        <v>100</v>
      </c>
      <c r="U438" s="83"/>
      <c r="V438" s="82"/>
      <c r="W438" s="109" t="s">
        <v>25</v>
      </c>
      <c r="X438" s="109"/>
      <c r="Y438" s="109"/>
      <c r="Z438" s="109"/>
      <c r="AA438" s="109"/>
      <c r="AB438" s="81"/>
      <c r="AC438" s="83"/>
      <c r="AD438" s="82"/>
      <c r="AE438" s="81">
        <f t="shared" si="125"/>
        <v>80</v>
      </c>
      <c r="AF438" s="83"/>
      <c r="AG438" s="82"/>
    </row>
    <row r="439" spans="1:33" hidden="1" x14ac:dyDescent="0.25">
      <c r="A439" s="109"/>
      <c r="B439" s="109"/>
      <c r="C439" s="109"/>
      <c r="D439" s="109"/>
      <c r="E439" s="109"/>
      <c r="F439" s="91"/>
      <c r="G439" s="92"/>
      <c r="H439" s="93"/>
      <c r="I439" s="91"/>
      <c r="J439" s="92"/>
      <c r="K439" s="93"/>
      <c r="L439" s="109"/>
      <c r="M439" s="109"/>
      <c r="N439" s="109"/>
      <c r="O439" s="109"/>
      <c r="P439" s="109"/>
      <c r="Q439" s="91"/>
      <c r="R439" s="92"/>
      <c r="S439" s="93"/>
      <c r="T439" s="91"/>
      <c r="U439" s="92"/>
      <c r="V439" s="93"/>
      <c r="W439" s="109"/>
      <c r="X439" s="109"/>
      <c r="Y439" s="109"/>
      <c r="Z439" s="109"/>
      <c r="AA439" s="109"/>
      <c r="AB439" s="91"/>
      <c r="AC439" s="92"/>
      <c r="AD439" s="93"/>
      <c r="AE439" s="91"/>
      <c r="AF439" s="92"/>
      <c r="AG439" s="93"/>
    </row>
    <row r="440" spans="1:33" hidden="1" x14ac:dyDescent="0.25">
      <c r="A440" s="109"/>
      <c r="B440" s="109"/>
      <c r="C440" s="109"/>
      <c r="D440" s="109"/>
      <c r="E440" s="109"/>
      <c r="F440" s="81"/>
      <c r="G440" s="83"/>
      <c r="H440" s="82"/>
      <c r="I440" s="81"/>
      <c r="J440" s="83"/>
      <c r="K440" s="82"/>
      <c r="L440" s="109"/>
      <c r="M440" s="109"/>
      <c r="N440" s="109"/>
      <c r="O440" s="109"/>
      <c r="P440" s="109"/>
      <c r="Q440" s="81"/>
      <c r="R440" s="83"/>
      <c r="S440" s="82"/>
      <c r="T440" s="81"/>
      <c r="U440" s="83"/>
      <c r="V440" s="82"/>
      <c r="W440" s="109"/>
      <c r="X440" s="109"/>
      <c r="Y440" s="109"/>
      <c r="Z440" s="109"/>
      <c r="AA440" s="109"/>
      <c r="AB440" s="81"/>
      <c r="AC440" s="83"/>
      <c r="AD440" s="82"/>
      <c r="AE440" s="81"/>
      <c r="AF440" s="83"/>
      <c r="AG440" s="82"/>
    </row>
    <row r="441" spans="1:33" hidden="1" x14ac:dyDescent="0.25">
      <c r="A441" s="85"/>
      <c r="B441" s="86"/>
      <c r="C441" s="86"/>
      <c r="D441" s="86"/>
      <c r="E441" s="87"/>
      <c r="F441" s="105"/>
      <c r="G441" s="105"/>
      <c r="H441" s="105"/>
      <c r="I441" s="105"/>
      <c r="J441" s="105"/>
      <c r="K441" s="105"/>
      <c r="L441" s="85"/>
      <c r="M441" s="86"/>
      <c r="N441" s="86"/>
      <c r="O441" s="86"/>
      <c r="P441" s="87"/>
      <c r="Q441" s="105"/>
      <c r="R441" s="105"/>
      <c r="S441" s="105"/>
      <c r="T441" s="105"/>
      <c r="U441" s="105"/>
      <c r="V441" s="105"/>
      <c r="W441" s="85"/>
      <c r="X441" s="86"/>
      <c r="Y441" s="86"/>
      <c r="Z441" s="86"/>
      <c r="AA441" s="87"/>
      <c r="AB441" s="105"/>
      <c r="AC441" s="105"/>
      <c r="AD441" s="105"/>
      <c r="AE441" s="105"/>
      <c r="AF441" s="105"/>
      <c r="AG441" s="105"/>
    </row>
    <row r="442" spans="1:33" hidden="1" x14ac:dyDescent="0.2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</row>
    <row r="443" spans="1:33" hidden="1" x14ac:dyDescent="0.2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</row>
    <row r="444" spans="1:33" hidden="1" x14ac:dyDescent="0.2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</row>
    <row r="445" spans="1:33" ht="15" hidden="1" customHeight="1" x14ac:dyDescent="0.2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</row>
    <row r="446" spans="1:33" hidden="1" x14ac:dyDescent="0.2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</row>
    <row r="447" spans="1:33" hidden="1" x14ac:dyDescent="0.25">
      <c r="A447" s="68" t="s">
        <v>31</v>
      </c>
      <c r="B447" s="68"/>
      <c r="C447" s="68"/>
      <c r="D447" s="68"/>
      <c r="E447" s="68"/>
      <c r="F447" s="68"/>
      <c r="G447" s="68"/>
      <c r="H447" s="68"/>
      <c r="I447" s="84"/>
      <c r="J447" s="84"/>
      <c r="K447" s="84"/>
      <c r="L447" s="68" t="s">
        <v>31</v>
      </c>
      <c r="M447" s="68"/>
      <c r="N447" s="68"/>
      <c r="O447" s="68"/>
      <c r="P447" s="68"/>
      <c r="Q447" s="68"/>
      <c r="R447" s="68"/>
      <c r="S447" s="68"/>
      <c r="T447" s="84"/>
      <c r="U447" s="84"/>
      <c r="V447" s="84"/>
      <c r="W447" s="68" t="s">
        <v>31</v>
      </c>
      <c r="X447" s="68"/>
      <c r="Y447" s="68"/>
      <c r="Z447" s="68"/>
      <c r="AA447" s="68"/>
      <c r="AB447" s="68"/>
      <c r="AC447" s="68"/>
      <c r="AD447" s="68"/>
      <c r="AE447" s="84"/>
      <c r="AF447" s="84"/>
      <c r="AG447" s="84"/>
    </row>
    <row r="448" spans="1:33" ht="15" hidden="1" customHeight="1" x14ac:dyDescent="0.25">
      <c r="A448" s="105" t="s">
        <v>26</v>
      </c>
      <c r="B448" s="105"/>
      <c r="C448" s="105"/>
      <c r="D448" s="105"/>
      <c r="E448" s="105"/>
      <c r="F448" s="105"/>
      <c r="G448" s="106" t="s">
        <v>30</v>
      </c>
      <c r="H448" s="106"/>
      <c r="I448" s="75" t="s">
        <v>9</v>
      </c>
      <c r="J448" s="76"/>
      <c r="K448" s="77"/>
      <c r="L448" s="105" t="s">
        <v>26</v>
      </c>
      <c r="M448" s="105"/>
      <c r="N448" s="105"/>
      <c r="O448" s="105"/>
      <c r="P448" s="105"/>
      <c r="Q448" s="105"/>
      <c r="R448" s="106" t="s">
        <v>30</v>
      </c>
      <c r="S448" s="106"/>
      <c r="T448" s="75" t="s">
        <v>9</v>
      </c>
      <c r="U448" s="76"/>
      <c r="V448" s="77"/>
      <c r="W448" s="105" t="s">
        <v>26</v>
      </c>
      <c r="X448" s="105"/>
      <c r="Y448" s="105"/>
      <c r="Z448" s="105"/>
      <c r="AA448" s="105"/>
      <c r="AB448" s="105"/>
      <c r="AC448" s="106" t="s">
        <v>30</v>
      </c>
      <c r="AD448" s="106"/>
      <c r="AE448" s="75" t="s">
        <v>9</v>
      </c>
      <c r="AF448" s="76"/>
      <c r="AG448" s="77"/>
    </row>
    <row r="449" spans="1:33" hidden="1" x14ac:dyDescent="0.25">
      <c r="A449" s="105" t="s">
        <v>27</v>
      </c>
      <c r="B449" s="105"/>
      <c r="C449" s="105" t="s">
        <v>28</v>
      </c>
      <c r="D449" s="105"/>
      <c r="E449" s="105" t="s">
        <v>29</v>
      </c>
      <c r="F449" s="105"/>
      <c r="G449" s="106"/>
      <c r="H449" s="106"/>
      <c r="I449" s="78"/>
      <c r="J449" s="79"/>
      <c r="K449" s="80"/>
      <c r="L449" s="105" t="s">
        <v>27</v>
      </c>
      <c r="M449" s="105"/>
      <c r="N449" s="105" t="s">
        <v>28</v>
      </c>
      <c r="O449" s="105"/>
      <c r="P449" s="105" t="s">
        <v>29</v>
      </c>
      <c r="Q449" s="105"/>
      <c r="R449" s="106"/>
      <c r="S449" s="106"/>
      <c r="T449" s="78"/>
      <c r="U449" s="79"/>
      <c r="V449" s="80"/>
      <c r="W449" s="105" t="s">
        <v>27</v>
      </c>
      <c r="X449" s="105"/>
      <c r="Y449" s="105" t="s">
        <v>28</v>
      </c>
      <c r="Z449" s="105"/>
      <c r="AA449" s="105" t="s">
        <v>29</v>
      </c>
      <c r="AB449" s="105"/>
      <c r="AC449" s="106"/>
      <c r="AD449" s="106"/>
      <c r="AE449" s="78"/>
      <c r="AF449" s="79"/>
      <c r="AG449" s="80"/>
    </row>
    <row r="450" spans="1:33" hidden="1" x14ac:dyDescent="0.25">
      <c r="A450" s="107">
        <v>1.7</v>
      </c>
      <c r="B450" s="107"/>
      <c r="C450" s="107">
        <v>2.5</v>
      </c>
      <c r="D450" s="107"/>
      <c r="E450" s="107">
        <v>3.3</v>
      </c>
      <c r="F450" s="107"/>
      <c r="G450" s="107">
        <v>42.6</v>
      </c>
      <c r="H450" s="107"/>
      <c r="I450" s="107">
        <v>2.4700000000000002</v>
      </c>
      <c r="J450" s="81"/>
      <c r="K450" s="5"/>
      <c r="L450" s="107">
        <f>A450*100/60</f>
        <v>2.8333333333333335</v>
      </c>
      <c r="M450" s="107"/>
      <c r="N450" s="107">
        <f t="shared" ref="N450" si="128">C450*100/60</f>
        <v>4.166666666666667</v>
      </c>
      <c r="O450" s="107"/>
      <c r="P450" s="107">
        <f t="shared" ref="P450" si="129">E450*100/60</f>
        <v>5.5</v>
      </c>
      <c r="Q450" s="107"/>
      <c r="R450" s="107">
        <f t="shared" ref="R450" si="130">G450*100/60</f>
        <v>71</v>
      </c>
      <c r="S450" s="107"/>
      <c r="T450" s="107">
        <f t="shared" ref="T450" si="131">I450*100/60</f>
        <v>4.1166666666666671</v>
      </c>
      <c r="U450" s="81"/>
      <c r="V450" s="5"/>
      <c r="W450" s="107">
        <f>A450*80/60</f>
        <v>2.2666666666666666</v>
      </c>
      <c r="X450" s="107"/>
      <c r="Y450" s="107">
        <f t="shared" ref="Y450" si="132">C450*80/60</f>
        <v>3.3333333333333335</v>
      </c>
      <c r="Z450" s="107"/>
      <c r="AA450" s="107">
        <f t="shared" ref="AA450" si="133">E450*80/60</f>
        <v>4.4000000000000004</v>
      </c>
      <c r="AB450" s="107"/>
      <c r="AC450" s="107">
        <f t="shared" ref="AC450" si="134">G450*80/60</f>
        <v>56.8</v>
      </c>
      <c r="AD450" s="107"/>
      <c r="AE450" s="107">
        <f t="shared" ref="AE450" si="135">I450*80/60</f>
        <v>3.2933333333333339</v>
      </c>
      <c r="AF450" s="81"/>
      <c r="AG450" s="5"/>
    </row>
    <row r="451" spans="1:33" hidden="1" x14ac:dyDescent="0.25">
      <c r="A451" s="84" t="s">
        <v>32</v>
      </c>
      <c r="B451" s="84"/>
      <c r="C451" s="84"/>
      <c r="D451" s="84"/>
      <c r="E451" s="84"/>
      <c r="F451" s="84"/>
      <c r="G451" s="84"/>
      <c r="H451" s="84"/>
      <c r="I451" s="108"/>
      <c r="J451" s="108"/>
      <c r="K451" s="108"/>
      <c r="L451" s="84" t="s">
        <v>32</v>
      </c>
      <c r="M451" s="84"/>
      <c r="N451" s="84"/>
      <c r="O451" s="84"/>
      <c r="P451" s="84"/>
      <c r="Q451" s="84"/>
      <c r="R451" s="84"/>
      <c r="S451" s="84"/>
      <c r="T451" s="108"/>
      <c r="U451" s="108"/>
      <c r="V451" s="108"/>
      <c r="W451" s="84" t="s">
        <v>32</v>
      </c>
      <c r="X451" s="84"/>
      <c r="Y451" s="84"/>
      <c r="Z451" s="84"/>
      <c r="AA451" s="84"/>
      <c r="AB451" s="84"/>
      <c r="AC451" s="84"/>
      <c r="AD451" s="84"/>
      <c r="AE451" s="108"/>
      <c r="AF451" s="108"/>
      <c r="AG451" s="108"/>
    </row>
    <row r="452" spans="1:33" ht="75.75" hidden="1" customHeight="1" x14ac:dyDescent="0.25">
      <c r="A452" s="363" t="s">
        <v>327</v>
      </c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363" t="s">
        <v>327</v>
      </c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363" t="s">
        <v>327</v>
      </c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</row>
    <row r="453" spans="1:33" hidden="1" x14ac:dyDescent="0.25">
      <c r="A453" s="67" t="s">
        <v>10</v>
      </c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 t="s">
        <v>10</v>
      </c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 t="s">
        <v>10</v>
      </c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</row>
    <row r="454" spans="1:33" ht="49.5" hidden="1" customHeight="1" x14ac:dyDescent="0.25">
      <c r="A454" s="63" t="s">
        <v>146</v>
      </c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 t="s">
        <v>146</v>
      </c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 t="s">
        <v>146</v>
      </c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</row>
    <row r="455" spans="1:33" hidden="1" x14ac:dyDescent="0.25">
      <c r="A455" s="67" t="s">
        <v>11</v>
      </c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 t="s">
        <v>11</v>
      </c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 t="s">
        <v>11</v>
      </c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</row>
    <row r="456" spans="1:33" ht="56.25" hidden="1" customHeight="1" x14ac:dyDescent="0.25">
      <c r="A456" s="63" t="s">
        <v>328</v>
      </c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 t="s">
        <v>328</v>
      </c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 t="s">
        <v>328</v>
      </c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</row>
    <row r="457" spans="1:33" hidden="1" x14ac:dyDescent="0.25">
      <c r="A457" s="64"/>
      <c r="B457" s="64"/>
      <c r="C457" s="64"/>
      <c r="D457" s="64"/>
      <c r="E457" s="7"/>
      <c r="F457" s="7"/>
      <c r="G457" s="7"/>
      <c r="H457" s="7"/>
      <c r="I457" s="7"/>
      <c r="J457" s="7"/>
      <c r="K457" s="7"/>
      <c r="L457" s="64"/>
      <c r="M457" s="64"/>
      <c r="N457" s="64"/>
      <c r="O457" s="64"/>
      <c r="P457" s="7"/>
      <c r="Q457" s="7"/>
      <c r="R457" s="7"/>
      <c r="S457" s="7"/>
      <c r="T457" s="7"/>
      <c r="U457" s="7"/>
      <c r="V457" s="7"/>
      <c r="W457" s="64"/>
      <c r="X457" s="64"/>
      <c r="Y457" s="64"/>
      <c r="Z457" s="64"/>
      <c r="AA457" s="7"/>
      <c r="AB457" s="7"/>
      <c r="AC457" s="7"/>
      <c r="AD457" s="7"/>
      <c r="AE457" s="7"/>
      <c r="AF457" s="7"/>
      <c r="AG457" s="7"/>
    </row>
    <row r="458" spans="1:33" hidden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spans="1:33" hidden="1" x14ac:dyDescent="0.25">
      <c r="A459" s="65"/>
      <c r="B459" s="65"/>
      <c r="C459" s="65"/>
      <c r="D459" s="8"/>
      <c r="E459" s="65"/>
      <c r="F459" s="65"/>
      <c r="G459" s="65"/>
      <c r="H459" s="8"/>
      <c r="I459" s="65"/>
      <c r="J459" s="65"/>
      <c r="K459" s="65"/>
      <c r="L459" s="65"/>
      <c r="M459" s="65"/>
      <c r="N459" s="65"/>
      <c r="O459" s="8"/>
      <c r="P459" s="65"/>
      <c r="Q459" s="65"/>
      <c r="R459" s="65"/>
      <c r="S459" s="8"/>
      <c r="T459" s="65"/>
      <c r="U459" s="65"/>
      <c r="V459" s="65"/>
      <c r="W459" s="65"/>
      <c r="X459" s="65"/>
      <c r="Y459" s="65"/>
      <c r="Z459" s="8"/>
      <c r="AA459" s="65"/>
      <c r="AB459" s="65"/>
      <c r="AC459" s="65"/>
      <c r="AD459" s="8"/>
      <c r="AE459" s="65"/>
      <c r="AF459" s="65"/>
      <c r="AG459" s="65"/>
    </row>
    <row r="460" spans="1:33" x14ac:dyDescent="0.25">
      <c r="A460" s="66"/>
      <c r="B460" s="66"/>
      <c r="C460" s="66"/>
      <c r="D460" s="66"/>
      <c r="L460" s="66"/>
      <c r="M460" s="66"/>
      <c r="N460" s="66"/>
      <c r="O460" s="66"/>
      <c r="W460" s="66"/>
      <c r="X460" s="66"/>
      <c r="Y460" s="66"/>
      <c r="Z460" s="66"/>
    </row>
    <row r="461" spans="1:33" hidden="1" x14ac:dyDescent="0.25">
      <c r="A461" s="67" t="s">
        <v>391</v>
      </c>
      <c r="B461" s="67"/>
      <c r="C461" s="67"/>
      <c r="D461" s="67"/>
      <c r="E461" s="67"/>
      <c r="F461" s="67"/>
      <c r="G461" s="4"/>
      <c r="H461" s="4"/>
      <c r="I461" s="2"/>
      <c r="J461" s="67" t="s">
        <v>38</v>
      </c>
      <c r="K461" s="67"/>
      <c r="L461" s="67" t="s">
        <v>391</v>
      </c>
      <c r="M461" s="67"/>
      <c r="N461" s="67"/>
      <c r="O461" s="67"/>
      <c r="P461" s="67"/>
      <c r="Q461" s="67"/>
      <c r="R461" s="4"/>
      <c r="S461" s="4"/>
      <c r="T461" s="2"/>
      <c r="U461" s="67" t="s">
        <v>38</v>
      </c>
      <c r="V461" s="67"/>
      <c r="W461" s="67" t="s">
        <v>391</v>
      </c>
      <c r="X461" s="67"/>
      <c r="Y461" s="67"/>
      <c r="Z461" s="67"/>
      <c r="AA461" s="67"/>
      <c r="AB461" s="67"/>
      <c r="AC461" s="4"/>
      <c r="AD461" s="4"/>
      <c r="AE461" s="2"/>
      <c r="AF461" s="67" t="s">
        <v>38</v>
      </c>
      <c r="AG461" s="67"/>
    </row>
    <row r="462" spans="1:33" s="23" customFormat="1" ht="15" hidden="1" customHeight="1" x14ac:dyDescent="0.25">
      <c r="A462" s="359"/>
      <c r="B462" s="359"/>
      <c r="C462" s="359"/>
      <c r="D462" s="359"/>
      <c r="E462" s="359"/>
      <c r="F462" s="360"/>
      <c r="G462" s="360"/>
      <c r="H462" s="360"/>
      <c r="I462" s="360"/>
      <c r="J462" s="360"/>
      <c r="K462" s="360"/>
      <c r="L462" s="359"/>
      <c r="M462" s="359"/>
      <c r="N462" s="359"/>
      <c r="O462" s="359"/>
      <c r="P462" s="359"/>
      <c r="Q462" s="360"/>
      <c r="R462" s="360"/>
      <c r="S462" s="360"/>
      <c r="T462" s="360"/>
      <c r="U462" s="360"/>
      <c r="V462" s="360"/>
      <c r="W462" s="359"/>
      <c r="X462" s="359"/>
      <c r="Y462" s="359"/>
      <c r="Z462" s="359"/>
      <c r="AA462" s="359"/>
      <c r="AB462" s="360"/>
      <c r="AC462" s="360"/>
      <c r="AD462" s="360"/>
      <c r="AE462" s="360"/>
      <c r="AF462" s="360"/>
      <c r="AG462" s="360"/>
    </row>
    <row r="463" spans="1:33" s="23" customFormat="1" ht="15" hidden="1" customHeight="1" x14ac:dyDescent="0.25">
      <c r="A463" s="359"/>
      <c r="B463" s="359"/>
      <c r="C463" s="359"/>
      <c r="D463" s="359"/>
      <c r="E463" s="359"/>
      <c r="F463" s="360"/>
      <c r="G463" s="360"/>
      <c r="H463" s="360"/>
      <c r="I463" s="360"/>
      <c r="J463" s="360"/>
      <c r="K463" s="360"/>
      <c r="L463" s="359"/>
      <c r="M463" s="359"/>
      <c r="N463" s="359"/>
      <c r="O463" s="359"/>
      <c r="P463" s="359"/>
      <c r="Q463" s="360"/>
      <c r="R463" s="360"/>
      <c r="S463" s="360"/>
      <c r="T463" s="360"/>
      <c r="U463" s="360"/>
      <c r="V463" s="360"/>
      <c r="W463" s="359"/>
      <c r="X463" s="359"/>
      <c r="Y463" s="359"/>
      <c r="Z463" s="359"/>
      <c r="AA463" s="359"/>
      <c r="AB463" s="360"/>
      <c r="AC463" s="360"/>
      <c r="AD463" s="360"/>
      <c r="AE463" s="360"/>
      <c r="AF463" s="360"/>
      <c r="AG463" s="360"/>
    </row>
    <row r="464" spans="1:33" ht="12.75" customHeight="1" x14ac:dyDescent="0.25">
      <c r="A464" s="9"/>
      <c r="G464" s="1"/>
      <c r="H464" s="103"/>
      <c r="I464" s="103"/>
      <c r="J464" s="103" t="s">
        <v>0</v>
      </c>
      <c r="K464" s="103"/>
      <c r="L464" s="6"/>
      <c r="R464" s="1"/>
      <c r="S464" s="103"/>
      <c r="T464" s="103"/>
      <c r="U464" s="103" t="s">
        <v>0</v>
      </c>
      <c r="V464" s="103"/>
      <c r="W464" s="9"/>
      <c r="AC464" s="1"/>
      <c r="AD464" s="103"/>
      <c r="AE464" s="103"/>
      <c r="AF464" s="103" t="s">
        <v>0</v>
      </c>
      <c r="AG464" s="103"/>
    </row>
    <row r="465" spans="1:33" ht="12.75" customHeight="1" x14ac:dyDescent="0.25">
      <c r="H465" s="103"/>
      <c r="I465" s="103"/>
      <c r="J465" s="103" t="s">
        <v>632</v>
      </c>
      <c r="K465" s="103"/>
      <c r="S465" s="103"/>
      <c r="T465" s="103"/>
      <c r="U465" s="103" t="s">
        <v>632</v>
      </c>
      <c r="V465" s="103"/>
      <c r="AD465" s="103"/>
      <c r="AE465" s="103"/>
      <c r="AF465" s="103" t="s">
        <v>632</v>
      </c>
      <c r="AG465" s="103"/>
    </row>
    <row r="466" spans="1:33" ht="21.75" customHeight="1" x14ac:dyDescent="0.25">
      <c r="G466" s="3"/>
      <c r="H466" s="104" t="s">
        <v>633</v>
      </c>
      <c r="I466" s="104"/>
      <c r="J466" s="104"/>
      <c r="K466" s="104"/>
      <c r="R466" s="3"/>
      <c r="S466" s="104" t="s">
        <v>633</v>
      </c>
      <c r="T466" s="104"/>
      <c r="U466" s="104"/>
      <c r="V466" s="104"/>
      <c r="AC466" s="3"/>
      <c r="AD466" s="104" t="s">
        <v>633</v>
      </c>
      <c r="AE466" s="104"/>
      <c r="AF466" s="104"/>
      <c r="AG466" s="104"/>
    </row>
    <row r="467" spans="1:33" ht="19.5" customHeight="1" x14ac:dyDescent="0.25">
      <c r="G467" s="3"/>
      <c r="H467" s="94" t="s">
        <v>1</v>
      </c>
      <c r="I467" s="94"/>
      <c r="J467" s="94"/>
      <c r="K467" s="94"/>
      <c r="R467" s="3"/>
      <c r="S467" s="94" t="s">
        <v>1</v>
      </c>
      <c r="T467" s="94"/>
      <c r="U467" s="94"/>
      <c r="V467" s="94"/>
      <c r="AC467" s="3"/>
      <c r="AD467" s="94" t="s">
        <v>1</v>
      </c>
      <c r="AE467" s="94"/>
      <c r="AF467" s="94"/>
      <c r="AG467" s="94"/>
    </row>
    <row r="468" spans="1:33" ht="21" customHeight="1" x14ac:dyDescent="0.25">
      <c r="G468" s="3"/>
      <c r="H468" s="94" t="s">
        <v>2</v>
      </c>
      <c r="I468" s="94"/>
      <c r="J468" s="94"/>
      <c r="K468" s="94"/>
      <c r="R468" s="3"/>
      <c r="S468" s="94" t="s">
        <v>2</v>
      </c>
      <c r="T468" s="94"/>
      <c r="U468" s="94"/>
      <c r="V468" s="94"/>
      <c r="AC468" s="3"/>
      <c r="AD468" s="94" t="s">
        <v>2</v>
      </c>
      <c r="AE468" s="94"/>
      <c r="AF468" s="94"/>
      <c r="AG468" s="94"/>
    </row>
    <row r="469" spans="1:33" ht="18" customHeight="1" x14ac:dyDescent="0.25">
      <c r="H469" s="94" t="s">
        <v>3</v>
      </c>
      <c r="I469" s="94"/>
      <c r="J469" s="94"/>
      <c r="K469" s="94"/>
      <c r="S469" s="94" t="s">
        <v>3</v>
      </c>
      <c r="T469" s="94"/>
      <c r="U469" s="94"/>
      <c r="V469" s="94"/>
      <c r="AD469" s="94" t="s">
        <v>3</v>
      </c>
      <c r="AE469" s="94"/>
      <c r="AF469" s="94"/>
      <c r="AG469" s="94"/>
    </row>
    <row r="470" spans="1:33" ht="9" customHeight="1" x14ac:dyDescent="0.25">
      <c r="H470" s="95" t="s">
        <v>36</v>
      </c>
      <c r="I470" s="95"/>
      <c r="J470" s="95"/>
      <c r="K470" s="95"/>
      <c r="S470" s="95" t="s">
        <v>36</v>
      </c>
      <c r="T470" s="95"/>
      <c r="U470" s="95"/>
      <c r="V470" s="95"/>
      <c r="AD470" s="95" t="s">
        <v>36</v>
      </c>
      <c r="AE470" s="95"/>
      <c r="AF470" s="95"/>
      <c r="AG470" s="95"/>
    </row>
    <row r="471" spans="1:33" x14ac:dyDescent="0.25">
      <c r="C471" s="98" t="s">
        <v>514</v>
      </c>
      <c r="D471" s="98"/>
      <c r="E471" s="98"/>
      <c r="F471" s="98"/>
      <c r="G471" s="98"/>
      <c r="H471" s="98"/>
      <c r="I471" s="98"/>
      <c r="L471" s="9"/>
      <c r="M471" s="9"/>
      <c r="N471" s="201" t="s">
        <v>517</v>
      </c>
      <c r="O471" s="201"/>
      <c r="P471" s="201"/>
      <c r="Q471" s="201"/>
      <c r="R471" s="201"/>
      <c r="S471" s="201"/>
      <c r="T471" s="201"/>
      <c r="U471" s="9"/>
      <c r="V471" s="9"/>
      <c r="Y471" s="98" t="s">
        <v>635</v>
      </c>
      <c r="Z471" s="98"/>
      <c r="AA471" s="98"/>
      <c r="AB471" s="98"/>
      <c r="AC471" s="98"/>
      <c r="AD471" s="98"/>
      <c r="AE471" s="98"/>
    </row>
    <row r="472" spans="1:33" ht="5.25" customHeight="1" x14ac:dyDescent="0.25"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33" x14ac:dyDescent="0.25">
      <c r="A473" s="66" t="s">
        <v>16</v>
      </c>
      <c r="B473" s="66"/>
      <c r="C473" s="66"/>
      <c r="D473" s="66"/>
      <c r="E473" s="98" t="s">
        <v>515</v>
      </c>
      <c r="F473" s="98"/>
      <c r="G473" s="98"/>
      <c r="H473" s="98"/>
      <c r="I473" s="98"/>
      <c r="J473" s="98"/>
      <c r="K473" s="98"/>
      <c r="L473" s="200" t="s">
        <v>16</v>
      </c>
      <c r="M473" s="200"/>
      <c r="N473" s="200"/>
      <c r="O473" s="200"/>
      <c r="P473" s="201" t="s">
        <v>515</v>
      </c>
      <c r="Q473" s="201"/>
      <c r="R473" s="201"/>
      <c r="S473" s="201"/>
      <c r="T473" s="201"/>
      <c r="U473" s="201"/>
      <c r="V473" s="201"/>
      <c r="W473" s="66" t="s">
        <v>16</v>
      </c>
      <c r="X473" s="66"/>
      <c r="Y473" s="66"/>
      <c r="Z473" s="66"/>
      <c r="AA473" s="98" t="s">
        <v>515</v>
      </c>
      <c r="AB473" s="98"/>
      <c r="AC473" s="98"/>
      <c r="AD473" s="98"/>
      <c r="AE473" s="98"/>
      <c r="AF473" s="98"/>
      <c r="AG473" s="98"/>
    </row>
    <row r="474" spans="1:33" ht="28.5" customHeight="1" x14ac:dyDescent="0.25">
      <c r="A474" s="362" t="s">
        <v>17</v>
      </c>
      <c r="B474" s="362"/>
      <c r="C474" s="362"/>
      <c r="D474" s="362"/>
      <c r="E474" s="100" t="s">
        <v>516</v>
      </c>
      <c r="F474" s="100"/>
      <c r="G474" s="100"/>
      <c r="H474" s="100"/>
      <c r="I474" s="100"/>
      <c r="J474" s="100"/>
      <c r="K474" s="100"/>
      <c r="L474" s="381" t="s">
        <v>17</v>
      </c>
      <c r="M474" s="381"/>
      <c r="N474" s="381"/>
      <c r="O474" s="381"/>
      <c r="P474" s="202" t="s">
        <v>516</v>
      </c>
      <c r="Q474" s="202"/>
      <c r="R474" s="202"/>
      <c r="S474" s="202"/>
      <c r="T474" s="202"/>
      <c r="U474" s="202"/>
      <c r="V474" s="202"/>
      <c r="W474" s="362" t="s">
        <v>17</v>
      </c>
      <c r="X474" s="362"/>
      <c r="Y474" s="362"/>
      <c r="Z474" s="362"/>
      <c r="AA474" s="100" t="s">
        <v>516</v>
      </c>
      <c r="AB474" s="100"/>
      <c r="AC474" s="100"/>
      <c r="AD474" s="100"/>
      <c r="AE474" s="100"/>
      <c r="AF474" s="100"/>
      <c r="AG474" s="100"/>
    </row>
    <row r="475" spans="1:33" x14ac:dyDescent="0.25">
      <c r="A475" s="66" t="s">
        <v>18</v>
      </c>
      <c r="B475" s="66"/>
      <c r="C475" s="66"/>
      <c r="D475" s="66"/>
      <c r="E475" s="125">
        <v>1</v>
      </c>
      <c r="F475" s="125"/>
      <c r="G475" s="125"/>
      <c r="H475" s="125"/>
      <c r="I475" s="125"/>
      <c r="J475" s="125"/>
      <c r="K475" s="125"/>
      <c r="L475" s="200" t="s">
        <v>18</v>
      </c>
      <c r="M475" s="200"/>
      <c r="N475" s="200"/>
      <c r="O475" s="200"/>
      <c r="P475" s="125">
        <v>1</v>
      </c>
      <c r="Q475" s="125"/>
      <c r="R475" s="125"/>
      <c r="S475" s="125"/>
      <c r="T475" s="125"/>
      <c r="U475" s="125"/>
      <c r="V475" s="125"/>
      <c r="W475" s="66" t="s">
        <v>18</v>
      </c>
      <c r="X475" s="66"/>
      <c r="Y475" s="66"/>
      <c r="Z475" s="66"/>
      <c r="AA475" s="125">
        <v>1</v>
      </c>
      <c r="AB475" s="125"/>
      <c r="AC475" s="125"/>
      <c r="AD475" s="125"/>
      <c r="AE475" s="125"/>
      <c r="AF475" s="125"/>
      <c r="AG475" s="125"/>
    </row>
    <row r="476" spans="1:33" x14ac:dyDescent="0.25">
      <c r="A476" s="66" t="s">
        <v>24</v>
      </c>
      <c r="B476" s="66"/>
      <c r="C476" s="66"/>
      <c r="D476" s="66"/>
      <c r="E476" s="67">
        <v>60</v>
      </c>
      <c r="F476" s="67"/>
      <c r="G476" s="67"/>
      <c r="H476" s="67"/>
      <c r="I476" s="67"/>
      <c r="J476" s="67"/>
      <c r="K476" s="67"/>
      <c r="L476" s="200" t="s">
        <v>24</v>
      </c>
      <c r="M476" s="200"/>
      <c r="N476" s="200"/>
      <c r="O476" s="200"/>
      <c r="P476" s="125">
        <v>100</v>
      </c>
      <c r="Q476" s="125"/>
      <c r="R476" s="125"/>
      <c r="S476" s="125"/>
      <c r="T476" s="125"/>
      <c r="U476" s="125"/>
      <c r="V476" s="125"/>
      <c r="W476" s="66" t="s">
        <v>24</v>
      </c>
      <c r="X476" s="66"/>
      <c r="Y476" s="66"/>
      <c r="Z476" s="66"/>
      <c r="AA476" s="67">
        <v>80</v>
      </c>
      <c r="AB476" s="67"/>
      <c r="AC476" s="67"/>
      <c r="AD476" s="67"/>
      <c r="AE476" s="67"/>
      <c r="AF476" s="67"/>
      <c r="AG476" s="67"/>
    </row>
    <row r="477" spans="1:33" x14ac:dyDescent="0.25">
      <c r="A477" s="110" t="s">
        <v>19</v>
      </c>
      <c r="B477" s="110"/>
      <c r="C477" s="110"/>
      <c r="D477" s="110"/>
      <c r="E477" s="110"/>
      <c r="F477" s="105" t="s">
        <v>20</v>
      </c>
      <c r="G477" s="105"/>
      <c r="H477" s="105"/>
      <c r="I477" s="105"/>
      <c r="J477" s="105"/>
      <c r="K477" s="105"/>
      <c r="L477" s="207" t="s">
        <v>19</v>
      </c>
      <c r="M477" s="207"/>
      <c r="N477" s="207"/>
      <c r="O477" s="207"/>
      <c r="P477" s="207"/>
      <c r="Q477" s="208" t="s">
        <v>20</v>
      </c>
      <c r="R477" s="208"/>
      <c r="S477" s="208"/>
      <c r="T477" s="208"/>
      <c r="U477" s="208"/>
      <c r="V477" s="208"/>
      <c r="W477" s="110" t="s">
        <v>19</v>
      </c>
      <c r="X477" s="110"/>
      <c r="Y477" s="110"/>
      <c r="Z477" s="110"/>
      <c r="AA477" s="110"/>
      <c r="AB477" s="105" t="s">
        <v>20</v>
      </c>
      <c r="AC477" s="105"/>
      <c r="AD477" s="105"/>
      <c r="AE477" s="105"/>
      <c r="AF477" s="105"/>
      <c r="AG477" s="105"/>
    </row>
    <row r="478" spans="1:33" x14ac:dyDescent="0.25">
      <c r="A478" s="110"/>
      <c r="B478" s="110"/>
      <c r="C478" s="110"/>
      <c r="D478" s="110"/>
      <c r="E478" s="110"/>
      <c r="F478" s="105" t="s">
        <v>21</v>
      </c>
      <c r="G478" s="105"/>
      <c r="H478" s="105"/>
      <c r="I478" s="105" t="s">
        <v>22</v>
      </c>
      <c r="J478" s="105"/>
      <c r="K478" s="105"/>
      <c r="L478" s="207"/>
      <c r="M478" s="207"/>
      <c r="N478" s="207"/>
      <c r="O478" s="207"/>
      <c r="P478" s="207"/>
      <c r="Q478" s="208" t="s">
        <v>21</v>
      </c>
      <c r="R478" s="208"/>
      <c r="S478" s="208"/>
      <c r="T478" s="208" t="s">
        <v>22</v>
      </c>
      <c r="U478" s="208"/>
      <c r="V478" s="208"/>
      <c r="W478" s="110"/>
      <c r="X478" s="110"/>
      <c r="Y478" s="110"/>
      <c r="Z478" s="110"/>
      <c r="AA478" s="110"/>
      <c r="AB478" s="105" t="s">
        <v>21</v>
      </c>
      <c r="AC478" s="105"/>
      <c r="AD478" s="105"/>
      <c r="AE478" s="105" t="s">
        <v>22</v>
      </c>
      <c r="AF478" s="105"/>
      <c r="AG478" s="105"/>
    </row>
    <row r="479" spans="1:33" x14ac:dyDescent="0.25">
      <c r="A479" s="109" t="s">
        <v>82</v>
      </c>
      <c r="B479" s="109"/>
      <c r="C479" s="109"/>
      <c r="D479" s="109"/>
      <c r="E479" s="109"/>
      <c r="F479" s="81">
        <f>Q479*60/100</f>
        <v>30</v>
      </c>
      <c r="G479" s="83"/>
      <c r="H479" s="82"/>
      <c r="I479" s="81">
        <f>T479*60/100</f>
        <v>24</v>
      </c>
      <c r="J479" s="83"/>
      <c r="K479" s="82"/>
      <c r="L479" s="205" t="s">
        <v>82</v>
      </c>
      <c r="M479" s="205"/>
      <c r="N479" s="205"/>
      <c r="O479" s="205"/>
      <c r="P479" s="205"/>
      <c r="Q479" s="111">
        <v>50</v>
      </c>
      <c r="R479" s="113"/>
      <c r="S479" s="112"/>
      <c r="T479" s="111">
        <v>40</v>
      </c>
      <c r="U479" s="113"/>
      <c r="V479" s="112"/>
      <c r="W479" s="109" t="s">
        <v>82</v>
      </c>
      <c r="X479" s="109"/>
      <c r="Y479" s="109"/>
      <c r="Z479" s="109"/>
      <c r="AA479" s="109"/>
      <c r="AB479" s="81">
        <f>Q479*80/100</f>
        <v>40</v>
      </c>
      <c r="AC479" s="83"/>
      <c r="AD479" s="82"/>
      <c r="AE479" s="81">
        <f>T479*80/100</f>
        <v>32</v>
      </c>
      <c r="AF479" s="83"/>
      <c r="AG479" s="82"/>
    </row>
    <row r="480" spans="1:33" x14ac:dyDescent="0.25">
      <c r="A480" s="109" t="s">
        <v>232</v>
      </c>
      <c r="B480" s="322"/>
      <c r="C480" s="322"/>
      <c r="D480" s="322"/>
      <c r="E480" s="322"/>
      <c r="F480" s="81">
        <f t="shared" ref="F480:F485" si="136">Q480*60/100</f>
        <v>16.8</v>
      </c>
      <c r="G480" s="83"/>
      <c r="H480" s="82"/>
      <c r="I480" s="81">
        <f t="shared" ref="I480:I486" si="137">T480*60/100</f>
        <v>12</v>
      </c>
      <c r="J480" s="83"/>
      <c r="K480" s="82"/>
      <c r="L480" s="205" t="s">
        <v>232</v>
      </c>
      <c r="M480" s="301"/>
      <c r="N480" s="301"/>
      <c r="O480" s="301"/>
      <c r="P480" s="301"/>
      <c r="Q480" s="111">
        <v>28</v>
      </c>
      <c r="R480" s="113"/>
      <c r="S480" s="112"/>
      <c r="T480" s="111">
        <v>20</v>
      </c>
      <c r="U480" s="113"/>
      <c r="V480" s="112"/>
      <c r="W480" s="109" t="s">
        <v>232</v>
      </c>
      <c r="X480" s="322"/>
      <c r="Y480" s="322"/>
      <c r="Z480" s="322"/>
      <c r="AA480" s="322"/>
      <c r="AB480" s="81">
        <f t="shared" ref="AB480:AB485" si="138">Q480*80/100</f>
        <v>22.4</v>
      </c>
      <c r="AC480" s="83"/>
      <c r="AD480" s="82"/>
      <c r="AE480" s="81">
        <f t="shared" ref="AE480:AE486" si="139">T480*80/100</f>
        <v>16</v>
      </c>
      <c r="AF480" s="83"/>
      <c r="AG480" s="82"/>
    </row>
    <row r="481" spans="1:33" x14ac:dyDescent="0.25">
      <c r="A481" s="109" t="s">
        <v>68</v>
      </c>
      <c r="B481" s="109"/>
      <c r="C481" s="109"/>
      <c r="D481" s="109"/>
      <c r="E481" s="109"/>
      <c r="F481" s="81">
        <f t="shared" si="136"/>
        <v>19.2</v>
      </c>
      <c r="G481" s="83"/>
      <c r="H481" s="82"/>
      <c r="I481" s="81">
        <f t="shared" si="137"/>
        <v>15.6</v>
      </c>
      <c r="J481" s="83"/>
      <c r="K481" s="82"/>
      <c r="L481" s="205" t="s">
        <v>68</v>
      </c>
      <c r="M481" s="205"/>
      <c r="N481" s="205"/>
      <c r="O481" s="205"/>
      <c r="P481" s="205"/>
      <c r="Q481" s="111">
        <v>32</v>
      </c>
      <c r="R481" s="113"/>
      <c r="S481" s="112"/>
      <c r="T481" s="111">
        <v>26</v>
      </c>
      <c r="U481" s="113"/>
      <c r="V481" s="112"/>
      <c r="W481" s="109" t="s">
        <v>68</v>
      </c>
      <c r="X481" s="109"/>
      <c r="Y481" s="109"/>
      <c r="Z481" s="109"/>
      <c r="AA481" s="109"/>
      <c r="AB481" s="81">
        <f t="shared" si="138"/>
        <v>25.6</v>
      </c>
      <c r="AC481" s="83"/>
      <c r="AD481" s="82"/>
      <c r="AE481" s="81">
        <f t="shared" si="139"/>
        <v>20.8</v>
      </c>
      <c r="AF481" s="83"/>
      <c r="AG481" s="82"/>
    </row>
    <row r="482" spans="1:33" x14ac:dyDescent="0.25">
      <c r="A482" s="109" t="s">
        <v>42</v>
      </c>
      <c r="B482" s="109"/>
      <c r="C482" s="109"/>
      <c r="D482" s="109"/>
      <c r="E482" s="109"/>
      <c r="F482" s="81">
        <f t="shared" si="136"/>
        <v>3</v>
      </c>
      <c r="G482" s="83"/>
      <c r="H482" s="82"/>
      <c r="I482" s="81">
        <f t="shared" si="137"/>
        <v>3</v>
      </c>
      <c r="J482" s="83"/>
      <c r="K482" s="82"/>
      <c r="L482" s="205" t="s">
        <v>42</v>
      </c>
      <c r="M482" s="205"/>
      <c r="N482" s="205"/>
      <c r="O482" s="205"/>
      <c r="P482" s="205"/>
      <c r="Q482" s="111">
        <v>5</v>
      </c>
      <c r="R482" s="113"/>
      <c r="S482" s="112"/>
      <c r="T482" s="111">
        <v>5</v>
      </c>
      <c r="U482" s="113"/>
      <c r="V482" s="112"/>
      <c r="W482" s="109" t="s">
        <v>42</v>
      </c>
      <c r="X482" s="109"/>
      <c r="Y482" s="109"/>
      <c r="Z482" s="109"/>
      <c r="AA482" s="109"/>
      <c r="AB482" s="81">
        <f t="shared" si="138"/>
        <v>4</v>
      </c>
      <c r="AC482" s="83"/>
      <c r="AD482" s="82"/>
      <c r="AE482" s="81">
        <f t="shared" si="139"/>
        <v>4</v>
      </c>
      <c r="AF482" s="83"/>
      <c r="AG482" s="82"/>
    </row>
    <row r="483" spans="1:33" x14ac:dyDescent="0.25">
      <c r="A483" s="109" t="s">
        <v>55</v>
      </c>
      <c r="B483" s="109"/>
      <c r="C483" s="109"/>
      <c r="D483" s="109"/>
      <c r="E483" s="109"/>
      <c r="F483" s="81">
        <f t="shared" ref="F483" si="140">Q483*60/100</f>
        <v>4.0199999999999996</v>
      </c>
      <c r="G483" s="83"/>
      <c r="H483" s="82"/>
      <c r="I483" s="81">
        <f t="shared" ref="I483" si="141">T483*60/100</f>
        <v>4.0199999999999996</v>
      </c>
      <c r="J483" s="83"/>
      <c r="K483" s="82"/>
      <c r="L483" s="205" t="s">
        <v>55</v>
      </c>
      <c r="M483" s="205"/>
      <c r="N483" s="205"/>
      <c r="O483" s="205"/>
      <c r="P483" s="205"/>
      <c r="Q483" s="111">
        <v>6.7</v>
      </c>
      <c r="R483" s="113"/>
      <c r="S483" s="112"/>
      <c r="T483" s="111">
        <v>6.7</v>
      </c>
      <c r="U483" s="113"/>
      <c r="V483" s="112"/>
      <c r="W483" s="109" t="s">
        <v>55</v>
      </c>
      <c r="X483" s="109"/>
      <c r="Y483" s="109"/>
      <c r="Z483" s="109"/>
      <c r="AA483" s="109"/>
      <c r="AB483" s="81">
        <f t="shared" si="138"/>
        <v>5.36</v>
      </c>
      <c r="AC483" s="83"/>
      <c r="AD483" s="82"/>
      <c r="AE483" s="81">
        <f t="shared" si="139"/>
        <v>5.36</v>
      </c>
      <c r="AF483" s="83"/>
      <c r="AG483" s="82"/>
    </row>
    <row r="484" spans="1:33" x14ac:dyDescent="0.25">
      <c r="A484" s="109" t="s">
        <v>78</v>
      </c>
      <c r="B484" s="109"/>
      <c r="C484" s="109"/>
      <c r="D484" s="109"/>
      <c r="E484" s="109"/>
      <c r="F484" s="81">
        <f t="shared" si="136"/>
        <v>0.06</v>
      </c>
      <c r="G484" s="83"/>
      <c r="H484" s="82"/>
      <c r="I484" s="81">
        <f t="shared" si="137"/>
        <v>0.06</v>
      </c>
      <c r="J484" s="83"/>
      <c r="K484" s="82"/>
      <c r="L484" s="205" t="s">
        <v>78</v>
      </c>
      <c r="M484" s="205"/>
      <c r="N484" s="205"/>
      <c r="O484" s="205"/>
      <c r="P484" s="205"/>
      <c r="Q484" s="111">
        <v>0.1</v>
      </c>
      <c r="R484" s="113"/>
      <c r="S484" s="112"/>
      <c r="T484" s="111">
        <v>0.1</v>
      </c>
      <c r="U484" s="113"/>
      <c r="V484" s="112"/>
      <c r="W484" s="109" t="s">
        <v>78</v>
      </c>
      <c r="X484" s="109"/>
      <c r="Y484" s="109"/>
      <c r="Z484" s="109"/>
      <c r="AA484" s="109"/>
      <c r="AB484" s="81">
        <f t="shared" si="138"/>
        <v>0.08</v>
      </c>
      <c r="AC484" s="83"/>
      <c r="AD484" s="82"/>
      <c r="AE484" s="81">
        <f t="shared" si="139"/>
        <v>0.08</v>
      </c>
      <c r="AF484" s="83"/>
      <c r="AG484" s="82"/>
    </row>
    <row r="485" spans="1:33" x14ac:dyDescent="0.25">
      <c r="A485" s="85" t="s">
        <v>264</v>
      </c>
      <c r="B485" s="86"/>
      <c r="C485" s="86"/>
      <c r="D485" s="86"/>
      <c r="E485" s="87"/>
      <c r="F485" s="81">
        <f t="shared" si="136"/>
        <v>3</v>
      </c>
      <c r="G485" s="83"/>
      <c r="H485" s="82"/>
      <c r="I485" s="81">
        <f t="shared" si="137"/>
        <v>3</v>
      </c>
      <c r="J485" s="83"/>
      <c r="K485" s="82"/>
      <c r="L485" s="247" t="s">
        <v>264</v>
      </c>
      <c r="M485" s="248"/>
      <c r="N485" s="248"/>
      <c r="O485" s="248"/>
      <c r="P485" s="249"/>
      <c r="Q485" s="208">
        <v>5</v>
      </c>
      <c r="R485" s="208"/>
      <c r="S485" s="208"/>
      <c r="T485" s="208">
        <v>5</v>
      </c>
      <c r="U485" s="208"/>
      <c r="V485" s="208"/>
      <c r="W485" s="85" t="s">
        <v>264</v>
      </c>
      <c r="X485" s="86"/>
      <c r="Y485" s="86"/>
      <c r="Z485" s="86"/>
      <c r="AA485" s="87"/>
      <c r="AB485" s="81">
        <f t="shared" si="138"/>
        <v>4</v>
      </c>
      <c r="AC485" s="83"/>
      <c r="AD485" s="82"/>
      <c r="AE485" s="81">
        <f t="shared" si="139"/>
        <v>4</v>
      </c>
      <c r="AF485" s="83"/>
      <c r="AG485" s="82"/>
    </row>
    <row r="486" spans="1:33" x14ac:dyDescent="0.25">
      <c r="A486" s="85" t="s">
        <v>25</v>
      </c>
      <c r="B486" s="86"/>
      <c r="C486" s="86"/>
      <c r="D486" s="86"/>
      <c r="E486" s="87"/>
      <c r="F486" s="81"/>
      <c r="G486" s="83"/>
      <c r="H486" s="82"/>
      <c r="I486" s="81">
        <f t="shared" si="137"/>
        <v>60</v>
      </c>
      <c r="J486" s="83"/>
      <c r="K486" s="82"/>
      <c r="L486" s="247" t="s">
        <v>25</v>
      </c>
      <c r="M486" s="248"/>
      <c r="N486" s="248"/>
      <c r="O486" s="248"/>
      <c r="P486" s="249"/>
      <c r="Q486" s="208"/>
      <c r="R486" s="208"/>
      <c r="S486" s="208"/>
      <c r="T486" s="208">
        <v>100</v>
      </c>
      <c r="U486" s="208"/>
      <c r="V486" s="208"/>
      <c r="W486" s="85" t="s">
        <v>25</v>
      </c>
      <c r="X486" s="86"/>
      <c r="Y486" s="86"/>
      <c r="Z486" s="86"/>
      <c r="AA486" s="87"/>
      <c r="AB486" s="81"/>
      <c r="AC486" s="83"/>
      <c r="AD486" s="82"/>
      <c r="AE486" s="81">
        <f t="shared" si="139"/>
        <v>80</v>
      </c>
      <c r="AF486" s="83"/>
      <c r="AG486" s="82"/>
    </row>
    <row r="487" spans="1:33" x14ac:dyDescent="0.2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</row>
    <row r="488" spans="1:33" hidden="1" x14ac:dyDescent="0.2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</row>
    <row r="489" spans="1:33" ht="15" hidden="1" customHeight="1" x14ac:dyDescent="0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</row>
    <row r="490" spans="1:33" hidden="1" x14ac:dyDescent="0.2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</row>
    <row r="491" spans="1:33" x14ac:dyDescent="0.25">
      <c r="A491" s="68" t="s">
        <v>31</v>
      </c>
      <c r="B491" s="68"/>
      <c r="C491" s="68"/>
      <c r="D491" s="68"/>
      <c r="E491" s="68"/>
      <c r="F491" s="68"/>
      <c r="G491" s="68"/>
      <c r="H491" s="68"/>
      <c r="I491" s="84"/>
      <c r="J491" s="84"/>
      <c r="K491" s="84"/>
      <c r="L491" s="215" t="s">
        <v>31</v>
      </c>
      <c r="M491" s="215"/>
      <c r="N491" s="215"/>
      <c r="O491" s="215"/>
      <c r="P491" s="215"/>
      <c r="Q491" s="215"/>
      <c r="R491" s="215"/>
      <c r="S491" s="215"/>
      <c r="T491" s="123"/>
      <c r="U491" s="123"/>
      <c r="V491" s="123"/>
      <c r="W491" s="68" t="s">
        <v>31</v>
      </c>
      <c r="X491" s="68"/>
      <c r="Y491" s="68"/>
      <c r="Z491" s="68"/>
      <c r="AA491" s="68"/>
      <c r="AB491" s="68"/>
      <c r="AC491" s="68"/>
      <c r="AD491" s="68"/>
      <c r="AE491" s="84"/>
      <c r="AF491" s="84"/>
      <c r="AG491" s="84"/>
    </row>
    <row r="492" spans="1:33" ht="15" customHeight="1" x14ac:dyDescent="0.25">
      <c r="A492" s="105" t="s">
        <v>26</v>
      </c>
      <c r="B492" s="105"/>
      <c r="C492" s="105"/>
      <c r="D492" s="105"/>
      <c r="E492" s="105"/>
      <c r="F492" s="105"/>
      <c r="G492" s="106" t="s">
        <v>30</v>
      </c>
      <c r="H492" s="106"/>
      <c r="I492" s="75" t="s">
        <v>9</v>
      </c>
      <c r="J492" s="76"/>
      <c r="K492" s="77"/>
      <c r="L492" s="208" t="s">
        <v>26</v>
      </c>
      <c r="M492" s="208"/>
      <c r="N492" s="208"/>
      <c r="O492" s="208"/>
      <c r="P492" s="208"/>
      <c r="Q492" s="208"/>
      <c r="R492" s="216" t="s">
        <v>30</v>
      </c>
      <c r="S492" s="216"/>
      <c r="T492" s="217" t="s">
        <v>9</v>
      </c>
      <c r="U492" s="218"/>
      <c r="V492" s="219"/>
      <c r="W492" s="105" t="s">
        <v>26</v>
      </c>
      <c r="X492" s="105"/>
      <c r="Y492" s="105"/>
      <c r="Z492" s="105"/>
      <c r="AA492" s="105"/>
      <c r="AB492" s="105"/>
      <c r="AC492" s="106" t="s">
        <v>30</v>
      </c>
      <c r="AD492" s="106"/>
      <c r="AE492" s="75" t="s">
        <v>9</v>
      </c>
      <c r="AF492" s="76"/>
      <c r="AG492" s="77"/>
    </row>
    <row r="493" spans="1:33" x14ac:dyDescent="0.25">
      <c r="A493" s="105" t="s">
        <v>27</v>
      </c>
      <c r="B493" s="105"/>
      <c r="C493" s="105" t="s">
        <v>28</v>
      </c>
      <c r="D493" s="105"/>
      <c r="E493" s="105" t="s">
        <v>29</v>
      </c>
      <c r="F493" s="105"/>
      <c r="G493" s="106"/>
      <c r="H493" s="106"/>
      <c r="I493" s="78"/>
      <c r="J493" s="79"/>
      <c r="K493" s="80"/>
      <c r="L493" s="208" t="s">
        <v>27</v>
      </c>
      <c r="M493" s="208"/>
      <c r="N493" s="208" t="s">
        <v>28</v>
      </c>
      <c r="O493" s="208"/>
      <c r="P493" s="208" t="s">
        <v>29</v>
      </c>
      <c r="Q493" s="208"/>
      <c r="R493" s="216"/>
      <c r="S493" s="216"/>
      <c r="T493" s="220"/>
      <c r="U493" s="221"/>
      <c r="V493" s="222"/>
      <c r="W493" s="105" t="s">
        <v>27</v>
      </c>
      <c r="X493" s="105"/>
      <c r="Y493" s="105" t="s">
        <v>28</v>
      </c>
      <c r="Z493" s="105"/>
      <c r="AA493" s="105" t="s">
        <v>29</v>
      </c>
      <c r="AB493" s="105"/>
      <c r="AC493" s="106"/>
      <c r="AD493" s="106"/>
      <c r="AE493" s="78"/>
      <c r="AF493" s="79"/>
      <c r="AG493" s="80"/>
    </row>
    <row r="494" spans="1:33" x14ac:dyDescent="0.25">
      <c r="A494" s="107">
        <f>L494*60/100</f>
        <v>0.66</v>
      </c>
      <c r="B494" s="107"/>
      <c r="C494" s="107">
        <v>4.4000000000000004</v>
      </c>
      <c r="D494" s="107"/>
      <c r="E494" s="107">
        <f t="shared" ref="E494" si="142">P494*60/100</f>
        <v>6.36</v>
      </c>
      <c r="F494" s="107"/>
      <c r="G494" s="107">
        <f t="shared" ref="G494" si="143">R494*60/100</f>
        <v>69.12</v>
      </c>
      <c r="H494" s="107"/>
      <c r="I494" s="107">
        <f t="shared" ref="I494" si="144">T494*60/100</f>
        <v>3.42</v>
      </c>
      <c r="J494" s="81"/>
      <c r="K494" s="5"/>
      <c r="L494" s="213">
        <v>1.1000000000000001</v>
      </c>
      <c r="M494" s="213"/>
      <c r="N494" s="213">
        <v>9.1</v>
      </c>
      <c r="O494" s="213"/>
      <c r="P494" s="213">
        <v>10.6</v>
      </c>
      <c r="Q494" s="213"/>
      <c r="R494" s="213">
        <v>115.2</v>
      </c>
      <c r="S494" s="213"/>
      <c r="T494" s="213">
        <v>5.7</v>
      </c>
      <c r="U494" s="111"/>
      <c r="V494" s="13"/>
      <c r="W494" s="107">
        <f>L494*80/100</f>
        <v>0.88</v>
      </c>
      <c r="X494" s="107"/>
      <c r="Y494" s="107">
        <f t="shared" ref="Y494" si="145">N494*80/100</f>
        <v>7.28</v>
      </c>
      <c r="Z494" s="107"/>
      <c r="AA494" s="107">
        <f t="shared" ref="AA494" si="146">P494*80/100</f>
        <v>8.48</v>
      </c>
      <c r="AB494" s="107"/>
      <c r="AC494" s="107">
        <f t="shared" ref="AC494" si="147">R494*80/100</f>
        <v>92.16</v>
      </c>
      <c r="AD494" s="107"/>
      <c r="AE494" s="107">
        <f t="shared" ref="AE494" si="148">T494*80/100</f>
        <v>4.5599999999999996</v>
      </c>
      <c r="AF494" s="107"/>
      <c r="AG494" s="5"/>
    </row>
    <row r="495" spans="1:33" x14ac:dyDescent="0.25">
      <c r="A495" s="84" t="s">
        <v>32</v>
      </c>
      <c r="B495" s="84"/>
      <c r="C495" s="84"/>
      <c r="D495" s="84"/>
      <c r="E495" s="84"/>
      <c r="F495" s="84"/>
      <c r="G495" s="84"/>
      <c r="H495" s="84"/>
      <c r="I495" s="108"/>
      <c r="J495" s="108"/>
      <c r="K495" s="108"/>
      <c r="L495" s="123" t="s">
        <v>32</v>
      </c>
      <c r="M495" s="123"/>
      <c r="N495" s="123"/>
      <c r="O495" s="123"/>
      <c r="P495" s="123"/>
      <c r="Q495" s="123"/>
      <c r="R495" s="123"/>
      <c r="S495" s="123"/>
      <c r="T495" s="124"/>
      <c r="U495" s="124"/>
      <c r="V495" s="124"/>
      <c r="W495" s="84" t="s">
        <v>32</v>
      </c>
      <c r="X495" s="84"/>
      <c r="Y495" s="84"/>
      <c r="Z495" s="84"/>
      <c r="AA495" s="84"/>
      <c r="AB495" s="84"/>
      <c r="AC495" s="84"/>
      <c r="AD495" s="84"/>
      <c r="AE495" s="108"/>
      <c r="AF495" s="108"/>
      <c r="AG495" s="108"/>
    </row>
    <row r="496" spans="1:33" ht="114.75" customHeight="1" x14ac:dyDescent="0.25">
      <c r="A496" s="361" t="s">
        <v>518</v>
      </c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361" t="s">
        <v>518</v>
      </c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361" t="s">
        <v>518</v>
      </c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</row>
    <row r="497" spans="1:33" x14ac:dyDescent="0.25">
      <c r="A497" s="67" t="s">
        <v>10</v>
      </c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125" t="s">
        <v>10</v>
      </c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67" t="s">
        <v>10</v>
      </c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</row>
    <row r="498" spans="1:33" ht="38.25" customHeight="1" x14ac:dyDescent="0.25">
      <c r="A498" s="63" t="s">
        <v>519</v>
      </c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121" t="s">
        <v>519</v>
      </c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63" t="s">
        <v>519</v>
      </c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</row>
    <row r="499" spans="1:33" x14ac:dyDescent="0.25">
      <c r="A499" s="67" t="s">
        <v>11</v>
      </c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125" t="s">
        <v>11</v>
      </c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67" t="s">
        <v>11</v>
      </c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</row>
    <row r="500" spans="1:33" ht="52.5" customHeight="1" x14ac:dyDescent="0.25">
      <c r="A500" s="63" t="s">
        <v>525</v>
      </c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121" t="s">
        <v>525</v>
      </c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63" t="s">
        <v>525</v>
      </c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</row>
    <row r="501" spans="1:33" ht="12.75" customHeight="1" x14ac:dyDescent="0.25">
      <c r="A501" s="64"/>
      <c r="B501" s="64"/>
      <c r="C501" s="64"/>
      <c r="D501" s="64"/>
      <c r="E501" s="7"/>
      <c r="F501" s="7"/>
      <c r="G501" s="7"/>
      <c r="H501" s="7"/>
      <c r="I501" s="7"/>
      <c r="J501" s="7"/>
      <c r="K501" s="7"/>
      <c r="L501" s="224"/>
      <c r="M501" s="224"/>
      <c r="N501" s="224"/>
      <c r="O501" s="224"/>
      <c r="P501" s="23"/>
      <c r="Q501" s="23"/>
      <c r="R501" s="23"/>
      <c r="S501" s="23"/>
      <c r="T501" s="23"/>
      <c r="U501" s="23"/>
      <c r="V501" s="23"/>
      <c r="W501" s="64"/>
      <c r="X501" s="64"/>
      <c r="Y501" s="64"/>
      <c r="Z501" s="64"/>
      <c r="AA501" s="7"/>
      <c r="AB501" s="7"/>
      <c r="AC501" s="7"/>
      <c r="AD501" s="7"/>
      <c r="AE501" s="7"/>
      <c r="AF501" s="7"/>
      <c r="AG501" s="7"/>
    </row>
    <row r="502" spans="1:33" ht="16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spans="1:33" ht="12" customHeight="1" x14ac:dyDescent="0.25">
      <c r="A503" s="65"/>
      <c r="B503" s="65"/>
      <c r="C503" s="65"/>
      <c r="D503" s="8"/>
      <c r="E503" s="65"/>
      <c r="F503" s="65"/>
      <c r="G503" s="65"/>
      <c r="H503" s="8"/>
      <c r="I503" s="65"/>
      <c r="J503" s="65"/>
      <c r="K503" s="65"/>
      <c r="L503" s="95"/>
      <c r="M503" s="95"/>
      <c r="N503" s="95"/>
      <c r="O503" s="26"/>
      <c r="P503" s="95"/>
      <c r="Q503" s="95"/>
      <c r="R503" s="95"/>
      <c r="S503" s="26"/>
      <c r="T503" s="95"/>
      <c r="U503" s="95"/>
      <c r="V503" s="95"/>
      <c r="W503" s="65"/>
      <c r="X503" s="65"/>
      <c r="Y503" s="65"/>
      <c r="Z503" s="8"/>
      <c r="AA503" s="65"/>
      <c r="AB503" s="65"/>
      <c r="AC503" s="65"/>
      <c r="AD503" s="8"/>
      <c r="AE503" s="65"/>
      <c r="AF503" s="65"/>
      <c r="AG503" s="65"/>
    </row>
    <row r="504" spans="1:33" ht="14.25" customHeight="1" x14ac:dyDescent="0.25">
      <c r="A504" s="66"/>
      <c r="B504" s="66"/>
      <c r="C504" s="66"/>
      <c r="D504" s="66"/>
      <c r="L504" s="200"/>
      <c r="M504" s="200"/>
      <c r="N504" s="200"/>
      <c r="O504" s="200"/>
      <c r="P504" s="9"/>
      <c r="Q504" s="9"/>
      <c r="R504" s="9"/>
      <c r="S504" s="9"/>
      <c r="T504" s="9"/>
      <c r="U504" s="9"/>
      <c r="V504" s="9"/>
      <c r="W504" s="66"/>
      <c r="X504" s="66"/>
      <c r="Y504" s="66"/>
      <c r="Z504" s="66"/>
    </row>
    <row r="505" spans="1:33" x14ac:dyDescent="0.25">
      <c r="A505" s="67" t="s">
        <v>391</v>
      </c>
      <c r="B505" s="67"/>
      <c r="C505" s="67"/>
      <c r="D505" s="67"/>
      <c r="E505" s="67"/>
      <c r="F505" s="67"/>
      <c r="G505" s="4"/>
      <c r="H505" s="4"/>
      <c r="I505" s="2"/>
      <c r="J505" s="67" t="s">
        <v>38</v>
      </c>
      <c r="K505" s="67"/>
      <c r="L505" s="125" t="s">
        <v>391</v>
      </c>
      <c r="M505" s="125"/>
      <c r="N505" s="125"/>
      <c r="O505" s="125"/>
      <c r="P505" s="125"/>
      <c r="Q505" s="125"/>
      <c r="R505" s="14"/>
      <c r="S505" s="14"/>
      <c r="T505" s="15"/>
      <c r="U505" s="125" t="s">
        <v>38</v>
      </c>
      <c r="V505" s="125"/>
      <c r="W505" s="67" t="s">
        <v>391</v>
      </c>
      <c r="X505" s="67"/>
      <c r="Y505" s="67"/>
      <c r="Z505" s="67"/>
      <c r="AA505" s="67"/>
      <c r="AB505" s="67"/>
      <c r="AC505" s="4"/>
      <c r="AD505" s="4"/>
      <c r="AE505" s="2"/>
      <c r="AF505" s="67" t="s">
        <v>38</v>
      </c>
      <c r="AG505" s="67"/>
    </row>
    <row r="506" spans="1:33" s="23" customFormat="1" ht="15" hidden="1" customHeight="1" x14ac:dyDescent="0.25">
      <c r="A506" s="359"/>
      <c r="B506" s="359"/>
      <c r="C506" s="359"/>
      <c r="D506" s="359"/>
      <c r="E506" s="359"/>
      <c r="F506" s="360"/>
      <c r="G506" s="360"/>
      <c r="H506" s="360"/>
      <c r="I506" s="360"/>
      <c r="J506" s="360"/>
      <c r="K506" s="360"/>
      <c r="L506" s="359"/>
      <c r="M506" s="359"/>
      <c r="N506" s="359"/>
      <c r="O506" s="359"/>
      <c r="P506" s="359"/>
      <c r="Q506" s="360"/>
      <c r="R506" s="360"/>
      <c r="S506" s="360"/>
      <c r="T506" s="360"/>
      <c r="U506" s="360"/>
      <c r="V506" s="360"/>
      <c r="W506" s="359"/>
      <c r="X506" s="359"/>
      <c r="Y506" s="359"/>
      <c r="Z506" s="359"/>
      <c r="AA506" s="359"/>
      <c r="AB506" s="360"/>
      <c r="AC506" s="360"/>
      <c r="AD506" s="360"/>
      <c r="AE506" s="360"/>
      <c r="AF506" s="360"/>
      <c r="AG506" s="360"/>
    </row>
    <row r="507" spans="1:33" s="23" customFormat="1" ht="15" hidden="1" customHeight="1" x14ac:dyDescent="0.25">
      <c r="A507" s="359"/>
      <c r="B507" s="359"/>
      <c r="C507" s="359"/>
      <c r="D507" s="359"/>
      <c r="E507" s="359"/>
      <c r="F507" s="360"/>
      <c r="G507" s="360"/>
      <c r="H507" s="360"/>
      <c r="I507" s="360"/>
      <c r="J507" s="360"/>
      <c r="K507" s="360"/>
      <c r="L507" s="359"/>
      <c r="M507" s="359"/>
      <c r="N507" s="359"/>
      <c r="O507" s="359"/>
      <c r="P507" s="359"/>
      <c r="Q507" s="360"/>
      <c r="R507" s="360"/>
      <c r="S507" s="360"/>
      <c r="T507" s="360"/>
      <c r="U507" s="360"/>
      <c r="V507" s="360"/>
      <c r="W507" s="359"/>
      <c r="X507" s="359"/>
      <c r="Y507" s="359"/>
      <c r="Z507" s="359"/>
      <c r="AA507" s="359"/>
      <c r="AB507" s="360"/>
      <c r="AC507" s="360"/>
      <c r="AD507" s="360"/>
      <c r="AE507" s="360"/>
      <c r="AF507" s="360"/>
      <c r="AG507" s="360"/>
    </row>
    <row r="508" spans="1:33" ht="12.75" customHeight="1" x14ac:dyDescent="0.25">
      <c r="A508" s="9"/>
      <c r="G508" s="1"/>
      <c r="H508" s="103"/>
      <c r="I508" s="103"/>
      <c r="J508" s="103" t="s">
        <v>0</v>
      </c>
      <c r="K508" s="103"/>
      <c r="L508" s="6"/>
      <c r="R508" s="1"/>
      <c r="S508" s="103"/>
      <c r="T508" s="103"/>
      <c r="U508" s="103" t="s">
        <v>0</v>
      </c>
      <c r="V508" s="103"/>
    </row>
    <row r="509" spans="1:33" ht="12.75" customHeight="1" x14ac:dyDescent="0.25">
      <c r="H509" s="103"/>
      <c r="I509" s="103"/>
      <c r="J509" s="103" t="s">
        <v>632</v>
      </c>
      <c r="K509" s="103"/>
      <c r="S509" s="103"/>
      <c r="T509" s="103"/>
      <c r="U509" s="103" t="s">
        <v>632</v>
      </c>
      <c r="V509" s="103"/>
    </row>
    <row r="510" spans="1:33" ht="21.75" customHeight="1" x14ac:dyDescent="0.25">
      <c r="G510" s="3"/>
      <c r="H510" s="104" t="s">
        <v>633</v>
      </c>
      <c r="I510" s="104"/>
      <c r="J510" s="104"/>
      <c r="K510" s="104"/>
      <c r="R510" s="3"/>
      <c r="S510" s="104" t="s">
        <v>633</v>
      </c>
      <c r="T510" s="104"/>
      <c r="U510" s="104"/>
      <c r="V510" s="104"/>
    </row>
    <row r="511" spans="1:33" ht="19.5" customHeight="1" x14ac:dyDescent="0.25">
      <c r="G511" s="3"/>
      <c r="H511" s="94" t="s">
        <v>1</v>
      </c>
      <c r="I511" s="94"/>
      <c r="J511" s="94"/>
      <c r="K511" s="94"/>
      <c r="R511" s="3"/>
      <c r="S511" s="94" t="s">
        <v>1</v>
      </c>
      <c r="T511" s="94"/>
      <c r="U511" s="94"/>
      <c r="V511" s="94"/>
    </row>
    <row r="512" spans="1:33" ht="21" customHeight="1" x14ac:dyDescent="0.25">
      <c r="G512" s="3"/>
      <c r="H512" s="94" t="s">
        <v>2</v>
      </c>
      <c r="I512" s="94"/>
      <c r="J512" s="94"/>
      <c r="K512" s="94"/>
      <c r="R512" s="3"/>
      <c r="S512" s="94" t="s">
        <v>2</v>
      </c>
      <c r="T512" s="94"/>
      <c r="U512" s="94"/>
      <c r="V512" s="94"/>
    </row>
    <row r="513" spans="1:22" ht="20.25" customHeight="1" x14ac:dyDescent="0.25">
      <c r="H513" s="94" t="s">
        <v>3</v>
      </c>
      <c r="I513" s="94"/>
      <c r="J513" s="94"/>
      <c r="K513" s="94"/>
      <c r="S513" s="94" t="s">
        <v>3</v>
      </c>
      <c r="T513" s="94"/>
      <c r="U513" s="94"/>
      <c r="V513" s="94"/>
    </row>
    <row r="514" spans="1:22" ht="11.25" customHeight="1" x14ac:dyDescent="0.25">
      <c r="H514" s="95" t="s">
        <v>36</v>
      </c>
      <c r="I514" s="95"/>
      <c r="J514" s="95"/>
      <c r="K514" s="95"/>
      <c r="S514" s="95" t="s">
        <v>36</v>
      </c>
      <c r="T514" s="95"/>
      <c r="U514" s="95"/>
      <c r="V514" s="95"/>
    </row>
    <row r="515" spans="1:22" x14ac:dyDescent="0.25">
      <c r="C515" s="98" t="s">
        <v>520</v>
      </c>
      <c r="D515" s="98"/>
      <c r="E515" s="98"/>
      <c r="F515" s="98"/>
      <c r="G515" s="98"/>
      <c r="H515" s="98"/>
      <c r="I515" s="98"/>
      <c r="N515" s="98" t="s">
        <v>521</v>
      </c>
      <c r="O515" s="98"/>
      <c r="P515" s="98"/>
      <c r="Q515" s="98"/>
      <c r="R515" s="98"/>
      <c r="S515" s="98"/>
      <c r="T515" s="98"/>
    </row>
    <row r="516" spans="1:22" ht="5.25" customHeight="1" x14ac:dyDescent="0.25"/>
    <row r="517" spans="1:22" x14ac:dyDescent="0.25">
      <c r="A517" s="66" t="s">
        <v>16</v>
      </c>
      <c r="B517" s="66"/>
      <c r="C517" s="66"/>
      <c r="D517" s="66"/>
      <c r="E517" s="98" t="s">
        <v>522</v>
      </c>
      <c r="F517" s="98"/>
      <c r="G517" s="98"/>
      <c r="H517" s="98"/>
      <c r="I517" s="98"/>
      <c r="J517" s="98"/>
      <c r="K517" s="98"/>
      <c r="L517" s="66" t="s">
        <v>16</v>
      </c>
      <c r="M517" s="66"/>
      <c r="N517" s="66"/>
      <c r="O517" s="66"/>
      <c r="P517" s="98" t="s">
        <v>522</v>
      </c>
      <c r="Q517" s="98"/>
      <c r="R517" s="98"/>
      <c r="S517" s="98"/>
      <c r="T517" s="98"/>
      <c r="U517" s="98"/>
      <c r="V517" s="98"/>
    </row>
    <row r="518" spans="1:22" ht="28.5" customHeight="1" x14ac:dyDescent="0.25">
      <c r="A518" s="362" t="s">
        <v>17</v>
      </c>
      <c r="B518" s="362"/>
      <c r="C518" s="362"/>
      <c r="D518" s="362"/>
      <c r="E518" s="100" t="s">
        <v>523</v>
      </c>
      <c r="F518" s="100"/>
      <c r="G518" s="100"/>
      <c r="H518" s="100"/>
      <c r="I518" s="100"/>
      <c r="J518" s="100"/>
      <c r="K518" s="100"/>
      <c r="L518" s="362" t="s">
        <v>17</v>
      </c>
      <c r="M518" s="362"/>
      <c r="N518" s="362"/>
      <c r="O518" s="362"/>
      <c r="P518" s="100" t="s">
        <v>523</v>
      </c>
      <c r="Q518" s="100"/>
      <c r="R518" s="100"/>
      <c r="S518" s="100"/>
      <c r="T518" s="100"/>
      <c r="U518" s="100"/>
      <c r="V518" s="100"/>
    </row>
    <row r="519" spans="1:22" x14ac:dyDescent="0.25">
      <c r="A519" s="66" t="s">
        <v>18</v>
      </c>
      <c r="B519" s="66"/>
      <c r="C519" s="66"/>
      <c r="D519" s="66"/>
      <c r="E519" s="125">
        <v>38</v>
      </c>
      <c r="F519" s="125"/>
      <c r="G519" s="125"/>
      <c r="H519" s="125"/>
      <c r="I519" s="125"/>
      <c r="J519" s="125"/>
      <c r="K519" s="125"/>
      <c r="L519" s="66" t="s">
        <v>18</v>
      </c>
      <c r="M519" s="66"/>
      <c r="N519" s="66"/>
      <c r="O519" s="66"/>
      <c r="P519" s="125">
        <v>38</v>
      </c>
      <c r="Q519" s="125"/>
      <c r="R519" s="125"/>
      <c r="S519" s="125"/>
      <c r="T519" s="125"/>
      <c r="U519" s="125"/>
      <c r="V519" s="125"/>
    </row>
    <row r="520" spans="1:22" x14ac:dyDescent="0.25">
      <c r="A520" s="66" t="s">
        <v>24</v>
      </c>
      <c r="B520" s="66"/>
      <c r="C520" s="66"/>
      <c r="D520" s="66"/>
      <c r="E520" s="67">
        <v>60</v>
      </c>
      <c r="F520" s="67"/>
      <c r="G520" s="67"/>
      <c r="H520" s="67"/>
      <c r="I520" s="67"/>
      <c r="J520" s="67"/>
      <c r="K520" s="67"/>
      <c r="L520" s="66" t="s">
        <v>24</v>
      </c>
      <c r="M520" s="66"/>
      <c r="N520" s="66"/>
      <c r="O520" s="66"/>
      <c r="P520" s="67">
        <v>100</v>
      </c>
      <c r="Q520" s="67"/>
      <c r="R520" s="67"/>
      <c r="S520" s="67"/>
      <c r="T520" s="67"/>
      <c r="U520" s="67"/>
      <c r="V520" s="67"/>
    </row>
    <row r="521" spans="1:22" x14ac:dyDescent="0.25">
      <c r="A521" s="110" t="s">
        <v>19</v>
      </c>
      <c r="B521" s="110"/>
      <c r="C521" s="110"/>
      <c r="D521" s="110"/>
      <c r="E521" s="110"/>
      <c r="F521" s="105" t="s">
        <v>20</v>
      </c>
      <c r="G521" s="105"/>
      <c r="H521" s="105"/>
      <c r="I521" s="105"/>
      <c r="J521" s="105"/>
      <c r="K521" s="105"/>
      <c r="L521" s="110" t="s">
        <v>19</v>
      </c>
      <c r="M521" s="110"/>
      <c r="N521" s="110"/>
      <c r="O521" s="110"/>
      <c r="P521" s="110"/>
      <c r="Q521" s="105" t="s">
        <v>20</v>
      </c>
      <c r="R521" s="105"/>
      <c r="S521" s="105"/>
      <c r="T521" s="105"/>
      <c r="U521" s="105"/>
      <c r="V521" s="105"/>
    </row>
    <row r="522" spans="1:22" x14ac:dyDescent="0.25">
      <c r="A522" s="110"/>
      <c r="B522" s="110"/>
      <c r="C522" s="110"/>
      <c r="D522" s="110"/>
      <c r="E522" s="110"/>
      <c r="F522" s="105" t="s">
        <v>21</v>
      </c>
      <c r="G522" s="105"/>
      <c r="H522" s="105"/>
      <c r="I522" s="105" t="s">
        <v>22</v>
      </c>
      <c r="J522" s="105"/>
      <c r="K522" s="105"/>
      <c r="L522" s="110"/>
      <c r="M522" s="110"/>
      <c r="N522" s="110"/>
      <c r="O522" s="110"/>
      <c r="P522" s="110"/>
      <c r="Q522" s="105" t="s">
        <v>21</v>
      </c>
      <c r="R522" s="105"/>
      <c r="S522" s="105"/>
      <c r="T522" s="105" t="s">
        <v>22</v>
      </c>
      <c r="U522" s="105"/>
      <c r="V522" s="105"/>
    </row>
    <row r="523" spans="1:22" x14ac:dyDescent="0.25">
      <c r="A523" s="109" t="s">
        <v>782</v>
      </c>
      <c r="B523" s="109"/>
      <c r="C523" s="109"/>
      <c r="D523" s="109"/>
      <c r="E523" s="109"/>
      <c r="F523" s="81">
        <f>Q523*60/100</f>
        <v>55.5</v>
      </c>
      <c r="G523" s="83"/>
      <c r="H523" s="82"/>
      <c r="I523" s="81">
        <f>T523*60/100</f>
        <v>44.4</v>
      </c>
      <c r="J523" s="83"/>
      <c r="K523" s="82"/>
      <c r="L523" s="109" t="s">
        <v>782</v>
      </c>
      <c r="M523" s="109"/>
      <c r="N523" s="109"/>
      <c r="O523" s="109"/>
      <c r="P523" s="109"/>
      <c r="Q523" s="81">
        <f>T523*100/80</f>
        <v>92.5</v>
      </c>
      <c r="R523" s="83"/>
      <c r="S523" s="82"/>
      <c r="T523" s="81">
        <v>74</v>
      </c>
      <c r="U523" s="83"/>
      <c r="V523" s="82"/>
    </row>
    <row r="524" spans="1:22" x14ac:dyDescent="0.25">
      <c r="A524" s="109" t="s">
        <v>94</v>
      </c>
      <c r="B524" s="322"/>
      <c r="C524" s="322"/>
      <c r="D524" s="322"/>
      <c r="E524" s="322"/>
      <c r="F524" s="81">
        <f t="shared" ref="F524:F525" si="149">Q524*60/100</f>
        <v>15</v>
      </c>
      <c r="G524" s="83"/>
      <c r="H524" s="82"/>
      <c r="I524" s="81">
        <f t="shared" ref="I524:I526" si="150">T524*60/100</f>
        <v>12</v>
      </c>
      <c r="J524" s="83"/>
      <c r="K524" s="82"/>
      <c r="L524" s="109" t="s">
        <v>94</v>
      </c>
      <c r="M524" s="322"/>
      <c r="N524" s="322"/>
      <c r="O524" s="322"/>
      <c r="P524" s="322"/>
      <c r="Q524" s="81">
        <v>25</v>
      </c>
      <c r="R524" s="83"/>
      <c r="S524" s="82"/>
      <c r="T524" s="81">
        <v>20</v>
      </c>
      <c r="U524" s="83"/>
      <c r="V524" s="82"/>
    </row>
    <row r="525" spans="1:22" x14ac:dyDescent="0.25">
      <c r="A525" s="109" t="s">
        <v>55</v>
      </c>
      <c r="B525" s="109"/>
      <c r="C525" s="109"/>
      <c r="D525" s="109"/>
      <c r="E525" s="109"/>
      <c r="F525" s="81">
        <f t="shared" si="149"/>
        <v>3</v>
      </c>
      <c r="G525" s="83"/>
      <c r="H525" s="82"/>
      <c r="I525" s="81">
        <f t="shared" si="150"/>
        <v>3</v>
      </c>
      <c r="J525" s="83"/>
      <c r="K525" s="82"/>
      <c r="L525" s="109" t="s">
        <v>55</v>
      </c>
      <c r="M525" s="109"/>
      <c r="N525" s="109"/>
      <c r="O525" s="109"/>
      <c r="P525" s="109"/>
      <c r="Q525" s="81">
        <v>5</v>
      </c>
      <c r="R525" s="83"/>
      <c r="S525" s="82"/>
      <c r="T525" s="81">
        <v>5</v>
      </c>
      <c r="U525" s="83"/>
      <c r="V525" s="82"/>
    </row>
    <row r="526" spans="1:22" x14ac:dyDescent="0.25">
      <c r="A526" s="109" t="s">
        <v>25</v>
      </c>
      <c r="B526" s="109"/>
      <c r="C526" s="109"/>
      <c r="D526" s="109"/>
      <c r="E526" s="109"/>
      <c r="F526" s="81"/>
      <c r="G526" s="83"/>
      <c r="H526" s="82"/>
      <c r="I526" s="81">
        <f t="shared" si="150"/>
        <v>60</v>
      </c>
      <c r="J526" s="83"/>
      <c r="K526" s="82"/>
      <c r="L526" s="109" t="s">
        <v>25</v>
      </c>
      <c r="M526" s="109"/>
      <c r="N526" s="109"/>
      <c r="O526" s="109"/>
      <c r="P526" s="109"/>
      <c r="Q526" s="81"/>
      <c r="R526" s="83"/>
      <c r="S526" s="82"/>
      <c r="T526" s="81">
        <v>100</v>
      </c>
      <c r="U526" s="83"/>
      <c r="V526" s="82"/>
    </row>
    <row r="527" spans="1:22" x14ac:dyDescent="0.25">
      <c r="A527" s="109"/>
      <c r="B527" s="109"/>
      <c r="C527" s="109"/>
      <c r="D527" s="109"/>
      <c r="E527" s="109"/>
      <c r="F527" s="81"/>
      <c r="G527" s="83"/>
      <c r="H527" s="82"/>
      <c r="I527" s="81"/>
      <c r="J527" s="83"/>
      <c r="K527" s="82"/>
      <c r="L527" s="109"/>
      <c r="M527" s="109"/>
      <c r="N527" s="109"/>
      <c r="O527" s="109"/>
      <c r="P527" s="109"/>
      <c r="Q527" s="81"/>
      <c r="R527" s="83"/>
      <c r="S527" s="82"/>
      <c r="T527" s="81"/>
      <c r="U527" s="83"/>
      <c r="V527" s="82"/>
    </row>
    <row r="528" spans="1:22" x14ac:dyDescent="0.25">
      <c r="A528" s="109"/>
      <c r="B528" s="109"/>
      <c r="C528" s="109"/>
      <c r="D528" s="109"/>
      <c r="E528" s="109"/>
      <c r="F528" s="81"/>
      <c r="G528" s="83"/>
      <c r="H528" s="82"/>
      <c r="I528" s="81"/>
      <c r="J528" s="83"/>
      <c r="K528" s="82"/>
      <c r="L528" s="109"/>
      <c r="M528" s="109"/>
      <c r="N528" s="109"/>
      <c r="O528" s="109"/>
      <c r="P528" s="109"/>
      <c r="Q528" s="81"/>
      <c r="R528" s="83"/>
      <c r="S528" s="82"/>
      <c r="T528" s="81"/>
      <c r="U528" s="83"/>
      <c r="V528" s="82"/>
    </row>
    <row r="529" spans="1:22" x14ac:dyDescent="0.25">
      <c r="A529" s="85"/>
      <c r="B529" s="86"/>
      <c r="C529" s="86"/>
      <c r="D529" s="86"/>
      <c r="E529" s="87"/>
      <c r="F529" s="81"/>
      <c r="G529" s="83"/>
      <c r="H529" s="82"/>
      <c r="I529" s="81"/>
      <c r="J529" s="83"/>
      <c r="K529" s="82"/>
      <c r="L529" s="85"/>
      <c r="M529" s="86"/>
      <c r="N529" s="86"/>
      <c r="O529" s="86"/>
      <c r="P529" s="87"/>
      <c r="Q529" s="105"/>
      <c r="R529" s="105"/>
      <c r="S529" s="105"/>
      <c r="T529" s="105"/>
      <c r="U529" s="105"/>
      <c r="V529" s="105"/>
    </row>
    <row r="530" spans="1:22" x14ac:dyDescent="0.25">
      <c r="A530" s="85"/>
      <c r="B530" s="86"/>
      <c r="C530" s="86"/>
      <c r="D530" s="86"/>
      <c r="E530" s="87"/>
      <c r="F530" s="81"/>
      <c r="G530" s="83"/>
      <c r="H530" s="82"/>
      <c r="I530" s="81"/>
      <c r="J530" s="83"/>
      <c r="K530" s="82"/>
      <c r="L530" s="85"/>
      <c r="M530" s="86"/>
      <c r="N530" s="86"/>
      <c r="O530" s="86"/>
      <c r="P530" s="87"/>
      <c r="Q530" s="105"/>
      <c r="R530" s="105"/>
      <c r="S530" s="105"/>
      <c r="T530" s="105"/>
      <c r="U530" s="105"/>
      <c r="V530" s="105"/>
    </row>
    <row r="531" spans="1:22" x14ac:dyDescent="0.2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</row>
    <row r="532" spans="1:22" x14ac:dyDescent="0.2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</row>
    <row r="533" spans="1:22" ht="15" hidden="1" customHeight="1" x14ac:dyDescent="0.2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</row>
    <row r="534" spans="1:22" x14ac:dyDescent="0.2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</row>
    <row r="535" spans="1:22" x14ac:dyDescent="0.25">
      <c r="A535" s="68" t="s">
        <v>31</v>
      </c>
      <c r="B535" s="68"/>
      <c r="C535" s="68"/>
      <c r="D535" s="68"/>
      <c r="E535" s="68"/>
      <c r="F535" s="68"/>
      <c r="G535" s="68"/>
      <c r="H535" s="68"/>
      <c r="I535" s="84"/>
      <c r="J535" s="84"/>
      <c r="K535" s="84"/>
      <c r="L535" s="68" t="s">
        <v>31</v>
      </c>
      <c r="M535" s="68"/>
      <c r="N535" s="68"/>
      <c r="O535" s="68"/>
      <c r="P535" s="68"/>
      <c r="Q535" s="68"/>
      <c r="R535" s="68"/>
      <c r="S535" s="68"/>
      <c r="T535" s="84"/>
      <c r="U535" s="84"/>
      <c r="V535" s="84"/>
    </row>
    <row r="536" spans="1:22" ht="15" customHeight="1" x14ac:dyDescent="0.25">
      <c r="A536" s="105" t="s">
        <v>26</v>
      </c>
      <c r="B536" s="105"/>
      <c r="C536" s="105"/>
      <c r="D536" s="105"/>
      <c r="E536" s="105"/>
      <c r="F536" s="105"/>
      <c r="G536" s="106" t="s">
        <v>30</v>
      </c>
      <c r="H536" s="106"/>
      <c r="I536" s="75" t="s">
        <v>9</v>
      </c>
      <c r="J536" s="76"/>
      <c r="K536" s="77"/>
      <c r="L536" s="105" t="s">
        <v>26</v>
      </c>
      <c r="M536" s="105"/>
      <c r="N536" s="105"/>
      <c r="O536" s="105"/>
      <c r="P536" s="105"/>
      <c r="Q536" s="105"/>
      <c r="R536" s="106" t="s">
        <v>30</v>
      </c>
      <c r="S536" s="106"/>
      <c r="T536" s="75" t="s">
        <v>9</v>
      </c>
      <c r="U536" s="76"/>
      <c r="V536" s="77"/>
    </row>
    <row r="537" spans="1:22" x14ac:dyDescent="0.25">
      <c r="A537" s="105" t="s">
        <v>27</v>
      </c>
      <c r="B537" s="105"/>
      <c r="C537" s="105" t="s">
        <v>28</v>
      </c>
      <c r="D537" s="105"/>
      <c r="E537" s="105" t="s">
        <v>29</v>
      </c>
      <c r="F537" s="105"/>
      <c r="G537" s="106"/>
      <c r="H537" s="106"/>
      <c r="I537" s="78"/>
      <c r="J537" s="79"/>
      <c r="K537" s="80"/>
      <c r="L537" s="105" t="s">
        <v>27</v>
      </c>
      <c r="M537" s="105"/>
      <c r="N537" s="105" t="s">
        <v>28</v>
      </c>
      <c r="O537" s="105"/>
      <c r="P537" s="105" t="s">
        <v>29</v>
      </c>
      <c r="Q537" s="105"/>
      <c r="R537" s="106"/>
      <c r="S537" s="106"/>
      <c r="T537" s="78"/>
      <c r="U537" s="79"/>
      <c r="V537" s="80"/>
    </row>
    <row r="538" spans="1:22" x14ac:dyDescent="0.25">
      <c r="A538" s="107">
        <f>L538*60/100</f>
        <v>0.72</v>
      </c>
      <c r="B538" s="107"/>
      <c r="C538" s="107">
        <v>4.4000000000000004</v>
      </c>
      <c r="D538" s="107"/>
      <c r="E538" s="107">
        <f t="shared" ref="E538" si="151">P538*60/100</f>
        <v>2.82</v>
      </c>
      <c r="F538" s="107"/>
      <c r="G538" s="107">
        <f t="shared" ref="G538" si="152">R538*60/100</f>
        <v>63.09</v>
      </c>
      <c r="H538" s="107"/>
      <c r="I538" s="107">
        <f t="shared" ref="I538" si="153">T538*60/100</f>
        <v>2.7</v>
      </c>
      <c r="J538" s="81"/>
      <c r="K538" s="5"/>
      <c r="L538" s="107">
        <v>1.2</v>
      </c>
      <c r="M538" s="107"/>
      <c r="N538" s="107">
        <v>9.1</v>
      </c>
      <c r="O538" s="107"/>
      <c r="P538" s="107">
        <v>4.7</v>
      </c>
      <c r="Q538" s="107"/>
      <c r="R538" s="107">
        <v>105.15</v>
      </c>
      <c r="S538" s="107"/>
      <c r="T538" s="107">
        <v>4.5</v>
      </c>
      <c r="U538" s="81"/>
      <c r="V538" s="5"/>
    </row>
    <row r="539" spans="1:22" x14ac:dyDescent="0.25">
      <c r="A539" s="84" t="s">
        <v>32</v>
      </c>
      <c r="B539" s="84"/>
      <c r="C539" s="84"/>
      <c r="D539" s="84"/>
      <c r="E539" s="84"/>
      <c r="F539" s="84"/>
      <c r="G539" s="84"/>
      <c r="H539" s="84"/>
      <c r="I539" s="108"/>
      <c r="J539" s="108"/>
      <c r="K539" s="108"/>
      <c r="L539" s="84" t="s">
        <v>32</v>
      </c>
      <c r="M539" s="84"/>
      <c r="N539" s="84"/>
      <c r="O539" s="84"/>
      <c r="P539" s="84"/>
      <c r="Q539" s="84"/>
      <c r="R539" s="84"/>
      <c r="S539" s="84"/>
      <c r="T539" s="108"/>
      <c r="U539" s="108"/>
      <c r="V539" s="108"/>
    </row>
    <row r="540" spans="1:22" ht="84" customHeight="1" x14ac:dyDescent="0.25">
      <c r="A540" s="361" t="s">
        <v>524</v>
      </c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361" t="s">
        <v>524</v>
      </c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</row>
    <row r="541" spans="1:22" x14ac:dyDescent="0.25">
      <c r="A541" s="67" t="s">
        <v>10</v>
      </c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 t="s">
        <v>10</v>
      </c>
      <c r="M541" s="67"/>
      <c r="N541" s="67"/>
      <c r="O541" s="67"/>
      <c r="P541" s="67"/>
      <c r="Q541" s="67"/>
      <c r="R541" s="67"/>
      <c r="S541" s="67"/>
      <c r="T541" s="67"/>
      <c r="U541" s="67"/>
      <c r="V541" s="67"/>
    </row>
    <row r="542" spans="1:22" ht="36.75" customHeight="1" x14ac:dyDescent="0.25">
      <c r="A542" s="63" t="s">
        <v>519</v>
      </c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 t="s">
        <v>519</v>
      </c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x14ac:dyDescent="0.25">
      <c r="A543" s="67" t="s">
        <v>11</v>
      </c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 t="s">
        <v>11</v>
      </c>
      <c r="M543" s="67"/>
      <c r="N543" s="67"/>
      <c r="O543" s="67"/>
      <c r="P543" s="67"/>
      <c r="Q543" s="67"/>
      <c r="R543" s="67"/>
      <c r="S543" s="67"/>
      <c r="T543" s="67"/>
      <c r="U543" s="67"/>
      <c r="V543" s="67"/>
    </row>
    <row r="544" spans="1:22" ht="54.75" customHeight="1" x14ac:dyDescent="0.25">
      <c r="A544" s="63" t="s">
        <v>526</v>
      </c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 t="s">
        <v>526</v>
      </c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x14ac:dyDescent="0.25">
      <c r="A545" s="64"/>
      <c r="B545" s="64"/>
      <c r="C545" s="64"/>
      <c r="D545" s="64"/>
      <c r="E545" s="7"/>
      <c r="F545" s="7"/>
      <c r="G545" s="7"/>
      <c r="H545" s="7"/>
      <c r="I545" s="7"/>
      <c r="J545" s="7"/>
      <c r="K545" s="7"/>
      <c r="L545" s="64"/>
      <c r="M545" s="64"/>
      <c r="N545" s="64"/>
      <c r="O545" s="64"/>
      <c r="P545" s="7"/>
      <c r="Q545" s="7"/>
      <c r="R545" s="7"/>
      <c r="S545" s="7"/>
      <c r="T545" s="7"/>
      <c r="U545" s="7"/>
      <c r="V545" s="7"/>
    </row>
    <row r="546" spans="1:22" hidden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x14ac:dyDescent="0.25">
      <c r="A547" s="65"/>
      <c r="B547" s="65"/>
      <c r="C547" s="65"/>
      <c r="D547" s="8"/>
      <c r="E547" s="65"/>
      <c r="F547" s="65"/>
      <c r="G547" s="65"/>
      <c r="H547" s="8"/>
      <c r="I547" s="65"/>
      <c r="J547" s="65"/>
      <c r="K547" s="65"/>
      <c r="L547" s="65"/>
      <c r="M547" s="65"/>
      <c r="N547" s="65"/>
      <c r="O547" s="8"/>
      <c r="P547" s="65"/>
      <c r="Q547" s="65"/>
      <c r="R547" s="65"/>
      <c r="S547" s="8"/>
      <c r="T547" s="65"/>
      <c r="U547" s="65"/>
      <c r="V547" s="65"/>
    </row>
    <row r="548" spans="1:22" x14ac:dyDescent="0.25">
      <c r="A548" s="66"/>
      <c r="B548" s="66"/>
      <c r="C548" s="66"/>
      <c r="D548" s="66"/>
      <c r="L548" s="66"/>
      <c r="M548" s="66"/>
      <c r="N548" s="66"/>
      <c r="O548" s="66"/>
    </row>
    <row r="549" spans="1:22" x14ac:dyDescent="0.25">
      <c r="A549" s="67" t="s">
        <v>391</v>
      </c>
      <c r="B549" s="67"/>
      <c r="C549" s="67"/>
      <c r="D549" s="67"/>
      <c r="E549" s="67"/>
      <c r="F549" s="67"/>
      <c r="G549" s="4"/>
      <c r="H549" s="4"/>
      <c r="I549" s="2"/>
      <c r="J549" s="67" t="s">
        <v>38</v>
      </c>
      <c r="K549" s="67"/>
      <c r="L549" s="67" t="s">
        <v>391</v>
      </c>
      <c r="M549" s="67"/>
      <c r="N549" s="67"/>
      <c r="O549" s="67"/>
      <c r="P549" s="67"/>
      <c r="Q549" s="67"/>
      <c r="R549" s="4"/>
      <c r="S549" s="4"/>
      <c r="T549" s="2"/>
      <c r="U549" s="67" t="s">
        <v>38</v>
      </c>
      <c r="V549" s="67"/>
    </row>
    <row r="550" spans="1:22" s="23" customFormat="1" ht="15" hidden="1" customHeight="1" x14ac:dyDescent="0.25">
      <c r="A550" s="359"/>
      <c r="B550" s="359"/>
      <c r="C550" s="359"/>
      <c r="D550" s="359"/>
      <c r="E550" s="359"/>
      <c r="F550" s="360"/>
      <c r="G550" s="360"/>
      <c r="H550" s="360"/>
      <c r="I550" s="360"/>
      <c r="J550" s="360"/>
      <c r="K550" s="360"/>
      <c r="L550" s="359"/>
      <c r="M550" s="359"/>
      <c r="N550" s="359"/>
      <c r="O550" s="359"/>
      <c r="P550" s="359"/>
      <c r="Q550" s="360"/>
      <c r="R550" s="360"/>
      <c r="S550" s="360"/>
      <c r="T550" s="360"/>
      <c r="U550" s="360"/>
      <c r="V550" s="360"/>
    </row>
    <row r="551" spans="1:22" s="23" customFormat="1" ht="15" hidden="1" customHeight="1" x14ac:dyDescent="0.25">
      <c r="A551" s="359"/>
      <c r="B551" s="359"/>
      <c r="C551" s="359"/>
      <c r="D551" s="359"/>
      <c r="E551" s="359"/>
      <c r="F551" s="360"/>
      <c r="G551" s="360"/>
      <c r="H551" s="360"/>
      <c r="I551" s="360"/>
      <c r="J551" s="360"/>
      <c r="K551" s="360"/>
      <c r="L551" s="359"/>
      <c r="M551" s="359"/>
      <c r="N551" s="359"/>
      <c r="O551" s="359"/>
      <c r="P551" s="359"/>
      <c r="Q551" s="360"/>
      <c r="R551" s="360"/>
      <c r="S551" s="360"/>
      <c r="T551" s="360"/>
      <c r="U551" s="360"/>
      <c r="V551" s="360"/>
    </row>
    <row r="552" spans="1:22" x14ac:dyDescent="0.25">
      <c r="A552" s="31"/>
      <c r="B552" s="9"/>
      <c r="C552" s="9"/>
      <c r="D552" s="9"/>
      <c r="E552" s="9"/>
      <c r="F552" s="9"/>
      <c r="G552" s="11"/>
      <c r="H552" s="103"/>
      <c r="I552" s="103"/>
      <c r="J552" s="103" t="s">
        <v>0</v>
      </c>
      <c r="K552" s="103"/>
      <c r="L552" s="60"/>
      <c r="M552" s="23"/>
      <c r="N552" s="23"/>
      <c r="O552" s="23"/>
      <c r="P552" s="23"/>
      <c r="Q552" s="23"/>
      <c r="R552" s="12"/>
      <c r="S552" s="354"/>
      <c r="T552" s="354"/>
      <c r="U552" s="354"/>
      <c r="V552" s="354"/>
    </row>
    <row r="553" spans="1:22" x14ac:dyDescent="0.25">
      <c r="A553" s="9"/>
      <c r="B553" s="9"/>
      <c r="C553" s="9"/>
      <c r="D553" s="9"/>
      <c r="E553" s="9"/>
      <c r="F553" s="9"/>
      <c r="G553" s="9"/>
      <c r="H553" s="103"/>
      <c r="I553" s="103"/>
      <c r="J553" s="103" t="s">
        <v>632</v>
      </c>
      <c r="K553" s="103"/>
      <c r="L553" s="23"/>
      <c r="M553" s="23"/>
      <c r="N553" s="23"/>
      <c r="O553" s="23"/>
      <c r="P553" s="23"/>
      <c r="Q553" s="23"/>
      <c r="R553" s="23"/>
      <c r="S553" s="354"/>
      <c r="T553" s="354"/>
      <c r="U553" s="354"/>
      <c r="V553" s="354"/>
    </row>
    <row r="554" spans="1:22" ht="12.75" customHeight="1" x14ac:dyDescent="0.25">
      <c r="A554" s="9"/>
      <c r="B554" s="9"/>
      <c r="C554" s="9"/>
      <c r="D554" s="9"/>
      <c r="E554" s="9"/>
      <c r="F554" s="9"/>
      <c r="G554" s="12"/>
      <c r="H554" s="104" t="s">
        <v>633</v>
      </c>
      <c r="I554" s="104"/>
      <c r="J554" s="104"/>
      <c r="K554" s="104"/>
      <c r="L554" s="23"/>
      <c r="M554" s="23"/>
      <c r="N554" s="23"/>
      <c r="O554" s="23"/>
      <c r="P554" s="23"/>
      <c r="Q554" s="23"/>
      <c r="R554" s="12"/>
      <c r="S554" s="124"/>
      <c r="T554" s="124"/>
      <c r="U554" s="124"/>
      <c r="V554" s="124"/>
    </row>
    <row r="555" spans="1:22" ht="20.25" customHeight="1" x14ac:dyDescent="0.25">
      <c r="A555" s="9"/>
      <c r="B555" s="9"/>
      <c r="C555" s="9"/>
      <c r="D555" s="9"/>
      <c r="E555" s="9"/>
      <c r="F555" s="9"/>
      <c r="G555" s="12"/>
      <c r="H555" s="94" t="s">
        <v>1</v>
      </c>
      <c r="I555" s="94"/>
      <c r="J555" s="94"/>
      <c r="K555" s="94"/>
      <c r="L555" s="23"/>
      <c r="M555" s="23"/>
      <c r="N555" s="23"/>
      <c r="O555" s="23"/>
      <c r="P555" s="23"/>
      <c r="Q555" s="23"/>
      <c r="R555" s="12"/>
      <c r="S555" s="95"/>
      <c r="T555" s="95"/>
      <c r="U555" s="95"/>
      <c r="V555" s="95"/>
    </row>
    <row r="556" spans="1:22" ht="18.75" customHeight="1" x14ac:dyDescent="0.25">
      <c r="A556" s="9"/>
      <c r="B556" s="9"/>
      <c r="C556" s="9"/>
      <c r="D556" s="9"/>
      <c r="E556" s="9"/>
      <c r="F556" s="9"/>
      <c r="G556" s="12"/>
      <c r="H556" s="94" t="s">
        <v>2</v>
      </c>
      <c r="I556" s="94"/>
      <c r="J556" s="94"/>
      <c r="K556" s="94"/>
      <c r="L556" s="23"/>
      <c r="M556" s="23"/>
      <c r="N556" s="23"/>
      <c r="O556" s="23"/>
      <c r="P556" s="23"/>
      <c r="Q556" s="23"/>
      <c r="R556" s="12"/>
      <c r="S556" s="95"/>
      <c r="T556" s="95"/>
      <c r="U556" s="95"/>
      <c r="V556" s="95"/>
    </row>
    <row r="557" spans="1:22" ht="23.25" customHeight="1" x14ac:dyDescent="0.25">
      <c r="A557" s="9"/>
      <c r="B557" s="9"/>
      <c r="C557" s="9"/>
      <c r="D557" s="9"/>
      <c r="E557" s="9"/>
      <c r="F557" s="9"/>
      <c r="G557" s="12"/>
      <c r="H557" s="94" t="s">
        <v>3</v>
      </c>
      <c r="I557" s="94"/>
      <c r="J557" s="94"/>
      <c r="K557" s="94"/>
      <c r="L557" s="23"/>
      <c r="M557" s="23"/>
      <c r="N557" s="23"/>
      <c r="O557" s="23"/>
      <c r="P557" s="23"/>
      <c r="Q557" s="23"/>
      <c r="R557" s="12"/>
      <c r="S557" s="95"/>
      <c r="T557" s="95"/>
      <c r="U557" s="95"/>
      <c r="V557" s="95"/>
    </row>
    <row r="558" spans="1:22" ht="10.5" customHeight="1" x14ac:dyDescent="0.25">
      <c r="A558" s="9"/>
      <c r="B558" s="9"/>
      <c r="C558" s="9"/>
      <c r="D558" s="9"/>
      <c r="E558" s="9"/>
      <c r="F558" s="9"/>
      <c r="G558" s="9"/>
      <c r="H558" s="95" t="s">
        <v>36</v>
      </c>
      <c r="I558" s="95"/>
      <c r="J558" s="95"/>
      <c r="K558" s="95"/>
      <c r="L558" s="23"/>
      <c r="M558" s="23"/>
      <c r="N558" s="23"/>
      <c r="O558" s="23"/>
      <c r="P558" s="23"/>
      <c r="Q558" s="23"/>
      <c r="R558" s="23"/>
      <c r="S558" s="95"/>
      <c r="T558" s="95"/>
      <c r="U558" s="95"/>
      <c r="V558" s="95"/>
    </row>
    <row r="559" spans="1:22" ht="5.2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x14ac:dyDescent="0.25">
      <c r="A560" s="9"/>
      <c r="B560" s="9"/>
      <c r="C560" s="201" t="s">
        <v>752</v>
      </c>
      <c r="D560" s="201"/>
      <c r="E560" s="201"/>
      <c r="F560" s="201"/>
      <c r="G560" s="201"/>
      <c r="H560" s="201"/>
      <c r="I560" s="201"/>
      <c r="J560" s="9"/>
      <c r="K560" s="9"/>
      <c r="L560" s="23"/>
      <c r="M560" s="23"/>
      <c r="N560" s="355"/>
      <c r="O560" s="355"/>
      <c r="P560" s="355"/>
      <c r="Q560" s="355"/>
      <c r="R560" s="355"/>
      <c r="S560" s="355"/>
      <c r="T560" s="355"/>
      <c r="U560" s="23"/>
      <c r="V560" s="23"/>
    </row>
    <row r="561" spans="1:22" ht="5.2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x14ac:dyDescent="0.25">
      <c r="A562" s="201" t="s">
        <v>88</v>
      </c>
      <c r="B562" s="201"/>
      <c r="C562" s="201"/>
      <c r="D562" s="201"/>
      <c r="E562" s="201"/>
      <c r="F562" s="201"/>
      <c r="G562" s="201"/>
      <c r="H562" s="201"/>
      <c r="I562" s="201"/>
      <c r="J562" s="201"/>
      <c r="K562" s="201"/>
      <c r="L562" s="355"/>
      <c r="M562" s="355"/>
      <c r="N562" s="355"/>
      <c r="O562" s="355"/>
      <c r="P562" s="355"/>
      <c r="Q562" s="355"/>
      <c r="R562" s="355"/>
      <c r="S562" s="355"/>
      <c r="T562" s="355"/>
      <c r="U562" s="355"/>
      <c r="V562" s="355"/>
    </row>
    <row r="563" spans="1:22" ht="44.25" customHeight="1" x14ac:dyDescent="0.25">
      <c r="A563" s="122" t="s">
        <v>650</v>
      </c>
      <c r="B563" s="122"/>
      <c r="C563" s="122"/>
      <c r="D563" s="122"/>
      <c r="E563" s="298" t="s">
        <v>753</v>
      </c>
      <c r="F563" s="298"/>
      <c r="G563" s="298"/>
      <c r="H563" s="298"/>
      <c r="I563" s="298"/>
      <c r="J563" s="298"/>
      <c r="K563" s="298"/>
      <c r="L563" s="356"/>
      <c r="M563" s="356"/>
      <c r="N563" s="356"/>
      <c r="O563" s="356"/>
      <c r="P563" s="357"/>
      <c r="Q563" s="357"/>
      <c r="R563" s="357"/>
      <c r="S563" s="357"/>
      <c r="T563" s="357"/>
      <c r="U563" s="357"/>
      <c r="V563" s="357"/>
    </row>
    <row r="564" spans="1:22" ht="42.75" customHeight="1" x14ac:dyDescent="0.25">
      <c r="A564" s="122" t="s">
        <v>651</v>
      </c>
      <c r="B564" s="122"/>
      <c r="C564" s="122"/>
      <c r="D564" s="122"/>
      <c r="E564" s="299" t="s">
        <v>660</v>
      </c>
      <c r="F564" s="299"/>
      <c r="G564" s="299"/>
      <c r="H564" s="299"/>
      <c r="I564" s="299"/>
      <c r="J564" s="299"/>
      <c r="K564" s="299"/>
      <c r="L564" s="356"/>
      <c r="M564" s="356"/>
      <c r="N564" s="356"/>
      <c r="O564" s="356"/>
      <c r="P564" s="358"/>
      <c r="Q564" s="358"/>
      <c r="R564" s="358"/>
      <c r="S564" s="358"/>
      <c r="T564" s="358"/>
      <c r="U564" s="358"/>
      <c r="V564" s="358"/>
    </row>
    <row r="565" spans="1:22" x14ac:dyDescent="0.25">
      <c r="A565" s="104" t="s">
        <v>649</v>
      </c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</row>
    <row r="566" spans="1:22" x14ac:dyDescent="0.25">
      <c r="A566" s="207" t="s">
        <v>19</v>
      </c>
      <c r="B566" s="207"/>
      <c r="C566" s="207"/>
      <c r="D566" s="207"/>
      <c r="E566" s="207"/>
      <c r="F566" s="208" t="s">
        <v>20</v>
      </c>
      <c r="G566" s="208"/>
      <c r="H566" s="208"/>
      <c r="I566" s="208"/>
      <c r="J566" s="208"/>
      <c r="K566" s="208"/>
      <c r="L566" s="351"/>
      <c r="M566" s="351"/>
      <c r="N566" s="351"/>
      <c r="O566" s="351"/>
      <c r="P566" s="351"/>
      <c r="Q566" s="124"/>
      <c r="R566" s="124"/>
      <c r="S566" s="124"/>
      <c r="T566" s="124"/>
      <c r="U566" s="124"/>
      <c r="V566" s="124"/>
    </row>
    <row r="567" spans="1:22" x14ac:dyDescent="0.25">
      <c r="A567" s="207"/>
      <c r="B567" s="207"/>
      <c r="C567" s="207"/>
      <c r="D567" s="207"/>
      <c r="E567" s="207"/>
      <c r="F567" s="208" t="s">
        <v>21</v>
      </c>
      <c r="G567" s="208"/>
      <c r="H567" s="208"/>
      <c r="I567" s="208" t="s">
        <v>22</v>
      </c>
      <c r="J567" s="208"/>
      <c r="K567" s="208"/>
      <c r="L567" s="351"/>
      <c r="M567" s="351"/>
      <c r="N567" s="351"/>
      <c r="O567" s="351"/>
      <c r="P567" s="351"/>
      <c r="Q567" s="124"/>
      <c r="R567" s="124"/>
      <c r="S567" s="124"/>
      <c r="T567" s="124"/>
      <c r="U567" s="124"/>
      <c r="V567" s="124"/>
    </row>
    <row r="568" spans="1:22" x14ac:dyDescent="0.25">
      <c r="A568" s="205" t="s">
        <v>754</v>
      </c>
      <c r="B568" s="205"/>
      <c r="C568" s="205"/>
      <c r="D568" s="205"/>
      <c r="E568" s="205"/>
      <c r="F568" s="111">
        <v>1000</v>
      </c>
      <c r="G568" s="113"/>
      <c r="H568" s="112"/>
      <c r="I568" s="111">
        <v>800</v>
      </c>
      <c r="J568" s="113"/>
      <c r="K568" s="112"/>
      <c r="L568" s="224"/>
      <c r="M568" s="224"/>
      <c r="N568" s="224"/>
      <c r="O568" s="224"/>
      <c r="P568" s="224"/>
      <c r="Q568" s="348"/>
      <c r="R568" s="348"/>
      <c r="S568" s="348"/>
      <c r="T568" s="348"/>
      <c r="U568" s="348"/>
      <c r="V568" s="348"/>
    </row>
    <row r="569" spans="1:22" x14ac:dyDescent="0.25">
      <c r="A569" s="205" t="s">
        <v>755</v>
      </c>
      <c r="B569" s="205"/>
      <c r="C569" s="205"/>
      <c r="D569" s="205"/>
      <c r="E569" s="205"/>
      <c r="F569" s="111">
        <v>130</v>
      </c>
      <c r="G569" s="113"/>
      <c r="H569" s="112"/>
      <c r="I569" s="111">
        <v>97.5</v>
      </c>
      <c r="J569" s="113"/>
      <c r="K569" s="112"/>
      <c r="L569" s="224"/>
      <c r="M569" s="224"/>
      <c r="N569" s="224"/>
      <c r="O569" s="224"/>
      <c r="P569" s="224"/>
      <c r="Q569" s="348"/>
      <c r="R569" s="348"/>
      <c r="S569" s="348"/>
      <c r="T569" s="348"/>
      <c r="U569" s="348"/>
      <c r="V569" s="348"/>
    </row>
    <row r="570" spans="1:22" x14ac:dyDescent="0.25">
      <c r="A570" s="247" t="s">
        <v>298</v>
      </c>
      <c r="B570" s="248"/>
      <c r="C570" s="248"/>
      <c r="D570" s="248"/>
      <c r="E570" s="249"/>
      <c r="F570" s="111">
        <v>20</v>
      </c>
      <c r="G570" s="113"/>
      <c r="H570" s="112"/>
      <c r="I570" s="111">
        <v>20</v>
      </c>
      <c r="J570" s="113"/>
      <c r="K570" s="112"/>
      <c r="L570" s="224"/>
      <c r="M570" s="224"/>
      <c r="N570" s="224"/>
      <c r="O570" s="224"/>
      <c r="P570" s="224"/>
      <c r="Q570" s="348"/>
      <c r="R570" s="348"/>
      <c r="S570" s="348"/>
      <c r="T570" s="348"/>
      <c r="U570" s="348"/>
      <c r="V570" s="348"/>
    </row>
    <row r="571" spans="1:22" x14ac:dyDescent="0.25">
      <c r="A571" s="247" t="s">
        <v>42</v>
      </c>
      <c r="B571" s="248"/>
      <c r="C571" s="248"/>
      <c r="D571" s="248"/>
      <c r="E571" s="249"/>
      <c r="F571" s="111">
        <v>4</v>
      </c>
      <c r="G571" s="113"/>
      <c r="H571" s="112"/>
      <c r="I571" s="111">
        <v>4</v>
      </c>
      <c r="J571" s="113"/>
      <c r="K571" s="112"/>
      <c r="L571" s="224"/>
      <c r="M571" s="224"/>
      <c r="N571" s="224"/>
      <c r="O571" s="224"/>
      <c r="P571" s="224"/>
      <c r="Q571" s="348"/>
      <c r="R571" s="348"/>
      <c r="S571" s="348"/>
      <c r="T571" s="348"/>
      <c r="U571" s="348"/>
      <c r="V571" s="348"/>
    </row>
    <row r="572" spans="1:22" x14ac:dyDescent="0.25">
      <c r="A572" s="247"/>
      <c r="B572" s="248"/>
      <c r="C572" s="248"/>
      <c r="D572" s="248"/>
      <c r="E572" s="249"/>
      <c r="F572" s="111"/>
      <c r="G572" s="113"/>
      <c r="H572" s="112"/>
      <c r="I572" s="260"/>
      <c r="J572" s="261"/>
      <c r="K572" s="262"/>
      <c r="L572" s="224"/>
      <c r="M572" s="224"/>
      <c r="N572" s="224"/>
      <c r="O572" s="224"/>
      <c r="P572" s="224"/>
      <c r="Q572" s="348"/>
      <c r="R572" s="348"/>
      <c r="S572" s="348"/>
      <c r="T572" s="349"/>
      <c r="U572" s="349"/>
      <c r="V572" s="349"/>
    </row>
    <row r="573" spans="1:22" x14ac:dyDescent="0.25">
      <c r="A573" s="215" t="s">
        <v>756</v>
      </c>
      <c r="B573" s="215"/>
      <c r="C573" s="215"/>
      <c r="D573" s="215"/>
      <c r="E573" s="215"/>
      <c r="F573" s="215"/>
      <c r="G573" s="215"/>
      <c r="H573" s="215"/>
      <c r="I573" s="123"/>
      <c r="J573" s="123"/>
      <c r="K573" s="123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</row>
    <row r="574" spans="1:22" ht="15" customHeight="1" x14ac:dyDescent="0.25">
      <c r="A574" s="208" t="s">
        <v>26</v>
      </c>
      <c r="B574" s="208"/>
      <c r="C574" s="208"/>
      <c r="D574" s="208"/>
      <c r="E574" s="208"/>
      <c r="F574" s="208"/>
      <c r="G574" s="216" t="s">
        <v>30</v>
      </c>
      <c r="H574" s="216"/>
      <c r="I574" s="217" t="s">
        <v>9</v>
      </c>
      <c r="J574" s="218"/>
      <c r="K574" s="219"/>
      <c r="L574" s="124"/>
      <c r="M574" s="124"/>
      <c r="N574" s="124"/>
      <c r="O574" s="124"/>
      <c r="P574" s="124"/>
      <c r="Q574" s="124"/>
      <c r="R574" s="350"/>
      <c r="S574" s="350"/>
      <c r="T574" s="351"/>
      <c r="U574" s="351"/>
      <c r="V574" s="351"/>
    </row>
    <row r="575" spans="1:22" x14ac:dyDescent="0.25">
      <c r="A575" s="208" t="s">
        <v>27</v>
      </c>
      <c r="B575" s="208"/>
      <c r="C575" s="208" t="s">
        <v>28</v>
      </c>
      <c r="D575" s="208"/>
      <c r="E575" s="208" t="s">
        <v>29</v>
      </c>
      <c r="F575" s="208"/>
      <c r="G575" s="216"/>
      <c r="H575" s="216"/>
      <c r="I575" s="220"/>
      <c r="J575" s="221"/>
      <c r="K575" s="222"/>
      <c r="L575" s="124"/>
      <c r="M575" s="124"/>
      <c r="N575" s="124"/>
      <c r="O575" s="124"/>
      <c r="P575" s="124"/>
      <c r="Q575" s="124"/>
      <c r="R575" s="350"/>
      <c r="S575" s="350"/>
      <c r="T575" s="351"/>
      <c r="U575" s="351"/>
      <c r="V575" s="351"/>
    </row>
    <row r="576" spans="1:22" x14ac:dyDescent="0.25">
      <c r="A576" s="213">
        <v>0.9</v>
      </c>
      <c r="B576" s="213"/>
      <c r="C576" s="213">
        <v>0.1</v>
      </c>
      <c r="D576" s="213"/>
      <c r="E576" s="213">
        <v>4.3</v>
      </c>
      <c r="F576" s="213"/>
      <c r="G576" s="213">
        <v>19</v>
      </c>
      <c r="H576" s="213"/>
      <c r="I576" s="213">
        <v>14.7</v>
      </c>
      <c r="J576" s="111"/>
      <c r="K576" s="13"/>
      <c r="L576" s="348"/>
      <c r="M576" s="348"/>
      <c r="N576" s="348"/>
      <c r="O576" s="348"/>
      <c r="P576" s="348"/>
      <c r="Q576" s="348"/>
      <c r="R576" s="348"/>
      <c r="S576" s="348"/>
      <c r="T576" s="348"/>
      <c r="U576" s="348"/>
      <c r="V576" s="12"/>
    </row>
    <row r="577" spans="1:22" x14ac:dyDescent="0.25">
      <c r="A577" s="123" t="s">
        <v>32</v>
      </c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</row>
    <row r="578" spans="1:22" ht="120.75" customHeight="1" x14ac:dyDescent="0.25">
      <c r="A578" s="263" t="s">
        <v>758</v>
      </c>
      <c r="B578" s="264"/>
      <c r="C578" s="264"/>
      <c r="D578" s="264"/>
      <c r="E578" s="264"/>
      <c r="F578" s="264"/>
      <c r="G578" s="264"/>
      <c r="H578" s="264"/>
      <c r="I578" s="264"/>
      <c r="J578" s="264"/>
      <c r="K578" s="264"/>
      <c r="L578" s="352"/>
      <c r="M578" s="353"/>
      <c r="N578" s="353"/>
      <c r="O578" s="353"/>
      <c r="P578" s="353"/>
      <c r="Q578" s="353"/>
      <c r="R578" s="353"/>
      <c r="S578" s="353"/>
      <c r="T578" s="353"/>
      <c r="U578" s="353"/>
      <c r="V578" s="353"/>
    </row>
    <row r="579" spans="1:22" x14ac:dyDescent="0.25">
      <c r="A579" s="125" t="s">
        <v>652</v>
      </c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</row>
    <row r="580" spans="1:22" ht="34.5" customHeight="1" x14ac:dyDescent="0.25">
      <c r="A580" s="121" t="s">
        <v>759</v>
      </c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347"/>
      <c r="M580" s="347"/>
      <c r="N580" s="347"/>
      <c r="O580" s="347"/>
      <c r="P580" s="347"/>
      <c r="Q580" s="347"/>
      <c r="R580" s="347"/>
      <c r="S580" s="347"/>
      <c r="T580" s="347"/>
      <c r="U580" s="347"/>
      <c r="V580" s="347"/>
    </row>
    <row r="581" spans="1:22" x14ac:dyDescent="0.25">
      <c r="A581" s="125" t="s">
        <v>656</v>
      </c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</row>
    <row r="582" spans="1:22" ht="78.75" customHeight="1" x14ac:dyDescent="0.25">
      <c r="A582" s="121" t="s">
        <v>757</v>
      </c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347"/>
      <c r="M582" s="347"/>
      <c r="N582" s="347"/>
      <c r="O582" s="347"/>
      <c r="P582" s="347"/>
      <c r="Q582" s="347"/>
      <c r="R582" s="347"/>
      <c r="S582" s="347"/>
      <c r="T582" s="347"/>
      <c r="U582" s="347"/>
      <c r="V582" s="347"/>
    </row>
    <row r="583" spans="1:22" ht="21.75" customHeight="1" x14ac:dyDescent="0.25">
      <c r="A583" s="95"/>
      <c r="B583" s="95"/>
      <c r="C583" s="95"/>
      <c r="D583" s="26"/>
      <c r="E583" s="95"/>
      <c r="F583" s="95"/>
      <c r="G583" s="95"/>
      <c r="H583" s="26"/>
      <c r="I583" s="95"/>
      <c r="J583" s="95"/>
      <c r="K583" s="95"/>
      <c r="L583" s="95"/>
      <c r="M583" s="95"/>
      <c r="N583" s="95"/>
      <c r="O583" s="26"/>
      <c r="P583" s="95"/>
      <c r="Q583" s="95"/>
      <c r="R583" s="95"/>
      <c r="S583" s="26"/>
      <c r="T583" s="95"/>
      <c r="U583" s="95"/>
      <c r="V583" s="95"/>
    </row>
    <row r="584" spans="1:22" x14ac:dyDescent="0.25">
      <c r="A584" s="200"/>
      <c r="B584" s="200"/>
      <c r="C584" s="200"/>
      <c r="D584" s="200"/>
      <c r="E584" s="9"/>
      <c r="F584" s="9"/>
      <c r="G584" s="9"/>
      <c r="H584" s="9"/>
      <c r="I584" s="9"/>
      <c r="J584" s="9"/>
      <c r="K584" s="9"/>
      <c r="L584" s="224"/>
      <c r="M584" s="224"/>
      <c r="N584" s="224"/>
      <c r="O584" s="224"/>
      <c r="P584" s="23"/>
      <c r="Q584" s="23"/>
      <c r="R584" s="23"/>
      <c r="S584" s="23"/>
      <c r="T584" s="23"/>
      <c r="U584" s="23"/>
      <c r="V584" s="23"/>
    </row>
    <row r="585" spans="1:22" x14ac:dyDescent="0.25">
      <c r="A585" s="125" t="s">
        <v>658</v>
      </c>
      <c r="B585" s="125"/>
      <c r="C585" s="125"/>
      <c r="D585" s="125"/>
      <c r="E585" s="125"/>
      <c r="F585" s="125"/>
      <c r="G585" s="14"/>
      <c r="H585" s="14"/>
      <c r="I585" s="15"/>
      <c r="J585" s="125" t="s">
        <v>38</v>
      </c>
      <c r="K585" s="125"/>
      <c r="L585" s="124"/>
      <c r="M585" s="124"/>
      <c r="N585" s="124"/>
      <c r="O585" s="124"/>
      <c r="P585" s="124"/>
      <c r="Q585" s="124"/>
      <c r="R585" s="23"/>
      <c r="S585" s="23"/>
      <c r="T585" s="12"/>
      <c r="U585" s="124"/>
      <c r="V585" s="124"/>
    </row>
  </sheetData>
  <mergeCells count="3223">
    <mergeCell ref="L20:P20"/>
    <mergeCell ref="Q20:S20"/>
    <mergeCell ref="T20:V20"/>
    <mergeCell ref="P417:R417"/>
    <mergeCell ref="A410:K410"/>
    <mergeCell ref="I417:K417"/>
    <mergeCell ref="T417:V417"/>
    <mergeCell ref="E408:F408"/>
    <mergeCell ref="G408:H408"/>
    <mergeCell ref="I408:J408"/>
    <mergeCell ref="L408:M408"/>
    <mergeCell ref="N408:O408"/>
    <mergeCell ref="P408:Q408"/>
    <mergeCell ref="R408:S408"/>
    <mergeCell ref="T408:U408"/>
    <mergeCell ref="A409:K409"/>
    <mergeCell ref="L409:V409"/>
    <mergeCell ref="E407:F407"/>
    <mergeCell ref="L407:M407"/>
    <mergeCell ref="N407:O407"/>
    <mergeCell ref="P407:Q407"/>
    <mergeCell ref="A408:B408"/>
    <mergeCell ref="C408:D408"/>
    <mergeCell ref="L410:V410"/>
    <mergeCell ref="A411:K411"/>
    <mergeCell ref="L411:V411"/>
    <mergeCell ref="A412:K412"/>
    <mergeCell ref="L412:V412"/>
    <mergeCell ref="A413:K413"/>
    <mergeCell ref="L413:V413"/>
    <mergeCell ref="A414:K414"/>
    <mergeCell ref="L414:V414"/>
    <mergeCell ref="A415:D415"/>
    <mergeCell ref="L415:O415"/>
    <mergeCell ref="A417:C417"/>
    <mergeCell ref="I404:K404"/>
    <mergeCell ref="L404:P404"/>
    <mergeCell ref="Q404:S404"/>
    <mergeCell ref="T404:V404"/>
    <mergeCell ref="A405:K405"/>
    <mergeCell ref="L405:V405"/>
    <mergeCell ref="A406:F406"/>
    <mergeCell ref="G406:H407"/>
    <mergeCell ref="I406:K407"/>
    <mergeCell ref="L406:Q406"/>
    <mergeCell ref="R406:S407"/>
    <mergeCell ref="T406:V407"/>
    <mergeCell ref="A407:B407"/>
    <mergeCell ref="C407:D407"/>
    <mergeCell ref="E417:G417"/>
    <mergeCell ref="A403:E403"/>
    <mergeCell ref="F403:H403"/>
    <mergeCell ref="I403:K403"/>
    <mergeCell ref="L403:P403"/>
    <mergeCell ref="Q403:S403"/>
    <mergeCell ref="T403:V403"/>
    <mergeCell ref="A404:E404"/>
    <mergeCell ref="F404:H404"/>
    <mergeCell ref="A391:E392"/>
    <mergeCell ref="F391:K391"/>
    <mergeCell ref="L391:P392"/>
    <mergeCell ref="Q391:V391"/>
    <mergeCell ref="F392:H392"/>
    <mergeCell ref="I392:K392"/>
    <mergeCell ref="Q392:S392"/>
    <mergeCell ref="T392:V392"/>
    <mergeCell ref="A393:E393"/>
    <mergeCell ref="F393:H393"/>
    <mergeCell ref="I393:K393"/>
    <mergeCell ref="L393:P393"/>
    <mergeCell ref="Q393:S393"/>
    <mergeCell ref="T393:V393"/>
    <mergeCell ref="F402:H402"/>
    <mergeCell ref="I402:K402"/>
    <mergeCell ref="L402:P402"/>
    <mergeCell ref="Q402:S402"/>
    <mergeCell ref="T402:V402"/>
    <mergeCell ref="Q400:S400"/>
    <mergeCell ref="T400:V400"/>
    <mergeCell ref="A401:E401"/>
    <mergeCell ref="F401:H401"/>
    <mergeCell ref="I401:K401"/>
    <mergeCell ref="L401:P401"/>
    <mergeCell ref="Q401:S401"/>
    <mergeCell ref="T401:V401"/>
    <mergeCell ref="A402:E402"/>
    <mergeCell ref="A398:E398"/>
    <mergeCell ref="F398:H398"/>
    <mergeCell ref="I398:K398"/>
    <mergeCell ref="L398:P398"/>
    <mergeCell ref="A367:K367"/>
    <mergeCell ref="L367:V367"/>
    <mergeCell ref="A368:K368"/>
    <mergeCell ref="L368:V368"/>
    <mergeCell ref="A369:K369"/>
    <mergeCell ref="L369:V369"/>
    <mergeCell ref="A370:K370"/>
    <mergeCell ref="L370:V370"/>
    <mergeCell ref="C385:I385"/>
    <mergeCell ref="N385:T385"/>
    <mergeCell ref="A377:F377"/>
    <mergeCell ref="J377:K377"/>
    <mergeCell ref="L377:Q377"/>
    <mergeCell ref="U377:V377"/>
    <mergeCell ref="I394:K394"/>
    <mergeCell ref="L394:P394"/>
    <mergeCell ref="Q394:S394"/>
    <mergeCell ref="T394:V394"/>
    <mergeCell ref="A390:D390"/>
    <mergeCell ref="L390:O390"/>
    <mergeCell ref="A387:D387"/>
    <mergeCell ref="L387:O387"/>
    <mergeCell ref="E387:K387"/>
    <mergeCell ref="P387:V387"/>
    <mergeCell ref="A388:D388"/>
    <mergeCell ref="E388:K388"/>
    <mergeCell ref="L388:O388"/>
    <mergeCell ref="P388:V388"/>
    <mergeCell ref="A389:D389"/>
    <mergeCell ref="E389:K389"/>
    <mergeCell ref="L389:O389"/>
    <mergeCell ref="P389:V389"/>
    <mergeCell ref="I358:K358"/>
    <mergeCell ref="L358:P358"/>
    <mergeCell ref="Q358:S358"/>
    <mergeCell ref="T358:V358"/>
    <mergeCell ref="A359:E359"/>
    <mergeCell ref="F359:H359"/>
    <mergeCell ref="I359:K359"/>
    <mergeCell ref="L359:P359"/>
    <mergeCell ref="Q359:S359"/>
    <mergeCell ref="T359:V359"/>
    <mergeCell ref="F362:H362"/>
    <mergeCell ref="I362:K362"/>
    <mergeCell ref="Q362:S362"/>
    <mergeCell ref="T362:V362"/>
    <mergeCell ref="H382:K382"/>
    <mergeCell ref="S382:V382"/>
    <mergeCell ref="R364:S365"/>
    <mergeCell ref="T364:V365"/>
    <mergeCell ref="A372:K372"/>
    <mergeCell ref="L372:V372"/>
    <mergeCell ref="A373:D373"/>
    <mergeCell ref="L373:O373"/>
    <mergeCell ref="I375:K375"/>
    <mergeCell ref="T375:V375"/>
    <mergeCell ref="A375:C375"/>
    <mergeCell ref="E375:G375"/>
    <mergeCell ref="L375:N375"/>
    <mergeCell ref="P375:R375"/>
    <mergeCell ref="A376:D376"/>
    <mergeCell ref="L376:O376"/>
    <mergeCell ref="A371:K371"/>
    <mergeCell ref="L371:V371"/>
    <mergeCell ref="A354:E354"/>
    <mergeCell ref="F354:H354"/>
    <mergeCell ref="I354:K354"/>
    <mergeCell ref="L354:P354"/>
    <mergeCell ref="Q354:S354"/>
    <mergeCell ref="T354:V354"/>
    <mergeCell ref="A355:E355"/>
    <mergeCell ref="F355:H355"/>
    <mergeCell ref="I355:K355"/>
    <mergeCell ref="L355:P355"/>
    <mergeCell ref="Q355:S355"/>
    <mergeCell ref="T355:V355"/>
    <mergeCell ref="A357:E357"/>
    <mergeCell ref="F357:H357"/>
    <mergeCell ref="I357:K357"/>
    <mergeCell ref="L357:P357"/>
    <mergeCell ref="A365:B365"/>
    <mergeCell ref="C365:D365"/>
    <mergeCell ref="E365:F365"/>
    <mergeCell ref="L365:M365"/>
    <mergeCell ref="N365:O365"/>
    <mergeCell ref="P365:Q365"/>
    <mergeCell ref="Q357:S357"/>
    <mergeCell ref="T357:V357"/>
    <mergeCell ref="A358:E358"/>
    <mergeCell ref="F358:H358"/>
    <mergeCell ref="A356:E356"/>
    <mergeCell ref="F356:H356"/>
    <mergeCell ref="I356:K356"/>
    <mergeCell ref="L356:P356"/>
    <mergeCell ref="Q356:S356"/>
    <mergeCell ref="T356:V356"/>
    <mergeCell ref="F350:H350"/>
    <mergeCell ref="I350:K350"/>
    <mergeCell ref="Q350:S350"/>
    <mergeCell ref="T350:V350"/>
    <mergeCell ref="A351:E351"/>
    <mergeCell ref="F351:H351"/>
    <mergeCell ref="I351:K351"/>
    <mergeCell ref="L351:P351"/>
    <mergeCell ref="Q351:S351"/>
    <mergeCell ref="T351:V351"/>
    <mergeCell ref="A352:E352"/>
    <mergeCell ref="F352:H352"/>
    <mergeCell ref="I352:K352"/>
    <mergeCell ref="L352:P352"/>
    <mergeCell ref="Q352:S352"/>
    <mergeCell ref="T352:V352"/>
    <mergeCell ref="A360:E360"/>
    <mergeCell ref="F360:H360"/>
    <mergeCell ref="I360:K360"/>
    <mergeCell ref="L360:P360"/>
    <mergeCell ref="Q360:S360"/>
    <mergeCell ref="T360:V360"/>
    <mergeCell ref="A353:E353"/>
    <mergeCell ref="F353:H353"/>
    <mergeCell ref="I353:K353"/>
    <mergeCell ref="L353:P353"/>
    <mergeCell ref="Q353:S353"/>
    <mergeCell ref="T353:V353"/>
    <mergeCell ref="A349:E350"/>
    <mergeCell ref="F349:K349"/>
    <mergeCell ref="L349:P350"/>
    <mergeCell ref="Q349:V349"/>
    <mergeCell ref="I315:K315"/>
    <mergeCell ref="L315:P315"/>
    <mergeCell ref="Q315:S315"/>
    <mergeCell ref="T315:V315"/>
    <mergeCell ref="A316:E316"/>
    <mergeCell ref="F316:H316"/>
    <mergeCell ref="I316:K316"/>
    <mergeCell ref="L316:P316"/>
    <mergeCell ref="Q316:S316"/>
    <mergeCell ref="T316:V316"/>
    <mergeCell ref="A317:E317"/>
    <mergeCell ref="L317:P317"/>
    <mergeCell ref="F317:H317"/>
    <mergeCell ref="I317:K317"/>
    <mergeCell ref="Q317:S317"/>
    <mergeCell ref="T317:V317"/>
    <mergeCell ref="S337:T337"/>
    <mergeCell ref="U337:V337"/>
    <mergeCell ref="A321:K321"/>
    <mergeCell ref="L321:V321"/>
    <mergeCell ref="A322:F322"/>
    <mergeCell ref="G322:H323"/>
    <mergeCell ref="I322:K323"/>
    <mergeCell ref="L322:Q322"/>
    <mergeCell ref="R322:S323"/>
    <mergeCell ref="T322:V323"/>
    <mergeCell ref="A323:B323"/>
    <mergeCell ref="C323:D323"/>
    <mergeCell ref="E323:F323"/>
    <mergeCell ref="L323:M323"/>
    <mergeCell ref="A310:E310"/>
    <mergeCell ref="F310:H310"/>
    <mergeCell ref="I310:K310"/>
    <mergeCell ref="L310:P310"/>
    <mergeCell ref="Q310:S310"/>
    <mergeCell ref="T310:V310"/>
    <mergeCell ref="A311:E311"/>
    <mergeCell ref="F311:H311"/>
    <mergeCell ref="I311:K311"/>
    <mergeCell ref="L311:P311"/>
    <mergeCell ref="Q311:S311"/>
    <mergeCell ref="T311:V311"/>
    <mergeCell ref="A312:E312"/>
    <mergeCell ref="F312:H312"/>
    <mergeCell ref="I312:K312"/>
    <mergeCell ref="L312:P312"/>
    <mergeCell ref="A313:E313"/>
    <mergeCell ref="F313:H313"/>
    <mergeCell ref="A306:D306"/>
    <mergeCell ref="E306:K306"/>
    <mergeCell ref="L306:O306"/>
    <mergeCell ref="P306:V306"/>
    <mergeCell ref="P281:Q281"/>
    <mergeCell ref="A282:B282"/>
    <mergeCell ref="C282:D282"/>
    <mergeCell ref="E282:F282"/>
    <mergeCell ref="G282:H282"/>
    <mergeCell ref="I282:J282"/>
    <mergeCell ref="L282:M282"/>
    <mergeCell ref="N282:O282"/>
    <mergeCell ref="P282:Q282"/>
    <mergeCell ref="R282:S282"/>
    <mergeCell ref="T282:U282"/>
    <mergeCell ref="A272:E272"/>
    <mergeCell ref="Q312:S312"/>
    <mergeCell ref="T312:V312"/>
    <mergeCell ref="A307:E308"/>
    <mergeCell ref="F307:K307"/>
    <mergeCell ref="L307:P308"/>
    <mergeCell ref="Q307:V307"/>
    <mergeCell ref="F308:H308"/>
    <mergeCell ref="I308:K308"/>
    <mergeCell ref="Q308:S308"/>
    <mergeCell ref="T308:V308"/>
    <mergeCell ref="A309:E309"/>
    <mergeCell ref="F309:H309"/>
    <mergeCell ref="I309:K309"/>
    <mergeCell ref="L309:P309"/>
    <mergeCell ref="Q309:S309"/>
    <mergeCell ref="T309:V309"/>
    <mergeCell ref="Q272:S272"/>
    <mergeCell ref="T272:V272"/>
    <mergeCell ref="I291:K291"/>
    <mergeCell ref="L291:N291"/>
    <mergeCell ref="L272:P272"/>
    <mergeCell ref="A279:K279"/>
    <mergeCell ref="L279:V279"/>
    <mergeCell ref="A280:F280"/>
    <mergeCell ref="G280:H281"/>
    <mergeCell ref="I280:K281"/>
    <mergeCell ref="L280:Q280"/>
    <mergeCell ref="R280:S281"/>
    <mergeCell ref="T280:V281"/>
    <mergeCell ref="A281:B281"/>
    <mergeCell ref="C281:D281"/>
    <mergeCell ref="E281:F281"/>
    <mergeCell ref="L281:M281"/>
    <mergeCell ref="N281:O281"/>
    <mergeCell ref="A283:K283"/>
    <mergeCell ref="L283:V283"/>
    <mergeCell ref="A284:K284"/>
    <mergeCell ref="L284:V284"/>
    <mergeCell ref="A287:K287"/>
    <mergeCell ref="L287:V287"/>
    <mergeCell ref="A285:K285"/>
    <mergeCell ref="L285:V285"/>
    <mergeCell ref="A286:K286"/>
    <mergeCell ref="L286:V286"/>
    <mergeCell ref="A288:K288"/>
    <mergeCell ref="L288:V288"/>
    <mergeCell ref="A289:D289"/>
    <mergeCell ref="L289:O289"/>
    <mergeCell ref="Q268:S268"/>
    <mergeCell ref="T268:V268"/>
    <mergeCell ref="A269:E269"/>
    <mergeCell ref="F269:H269"/>
    <mergeCell ref="I269:K269"/>
    <mergeCell ref="L269:P269"/>
    <mergeCell ref="Q269:S269"/>
    <mergeCell ref="T269:V269"/>
    <mergeCell ref="A270:E270"/>
    <mergeCell ref="I270:K270"/>
    <mergeCell ref="L270:P270"/>
    <mergeCell ref="Q270:S270"/>
    <mergeCell ref="T270:V270"/>
    <mergeCell ref="A271:E271"/>
    <mergeCell ref="F271:H271"/>
    <mergeCell ref="I271:K271"/>
    <mergeCell ref="L271:P271"/>
    <mergeCell ref="Q271:S271"/>
    <mergeCell ref="A250:D250"/>
    <mergeCell ref="L250:O250"/>
    <mergeCell ref="A251:F251"/>
    <mergeCell ref="J251:K251"/>
    <mergeCell ref="L251:Q251"/>
    <mergeCell ref="U251:V251"/>
    <mergeCell ref="A246:K246"/>
    <mergeCell ref="L246:V246"/>
    <mergeCell ref="A245:K245"/>
    <mergeCell ref="L245:V245"/>
    <mergeCell ref="L261:O261"/>
    <mergeCell ref="P261:V261"/>
    <mergeCell ref="A262:D262"/>
    <mergeCell ref="E262:K262"/>
    <mergeCell ref="L262:O262"/>
    <mergeCell ref="P262:V262"/>
    <mergeCell ref="A263:D263"/>
    <mergeCell ref="E263:K263"/>
    <mergeCell ref="L263:O263"/>
    <mergeCell ref="P263:V263"/>
    <mergeCell ref="H252:I252"/>
    <mergeCell ref="J252:K252"/>
    <mergeCell ref="S252:T252"/>
    <mergeCell ref="U252:V252"/>
    <mergeCell ref="H253:I253"/>
    <mergeCell ref="J253:K253"/>
    <mergeCell ref="S253:T253"/>
    <mergeCell ref="U253:V253"/>
    <mergeCell ref="H254:K254"/>
    <mergeCell ref="S254:V254"/>
    <mergeCell ref="H255:K255"/>
    <mergeCell ref="S255:V255"/>
    <mergeCell ref="L227:P227"/>
    <mergeCell ref="A232:E232"/>
    <mergeCell ref="F232:H232"/>
    <mergeCell ref="I232:K232"/>
    <mergeCell ref="L232:P232"/>
    <mergeCell ref="Q232:S232"/>
    <mergeCell ref="A242:K242"/>
    <mergeCell ref="L242:V242"/>
    <mergeCell ref="A243:K243"/>
    <mergeCell ref="L243:V243"/>
    <mergeCell ref="A244:K244"/>
    <mergeCell ref="L244:V244"/>
    <mergeCell ref="A247:D247"/>
    <mergeCell ref="L247:O247"/>
    <mergeCell ref="A249:C249"/>
    <mergeCell ref="E249:G249"/>
    <mergeCell ref="I249:K249"/>
    <mergeCell ref="L249:N249"/>
    <mergeCell ref="P249:R249"/>
    <mergeCell ref="T249:V249"/>
    <mergeCell ref="A227:E227"/>
    <mergeCell ref="T231:V231"/>
    <mergeCell ref="A230:E230"/>
    <mergeCell ref="F230:H230"/>
    <mergeCell ref="I230:K230"/>
    <mergeCell ref="L230:P230"/>
    <mergeCell ref="Q230:S230"/>
    <mergeCell ref="T230:V230"/>
    <mergeCell ref="A235:E235"/>
    <mergeCell ref="F235:H235"/>
    <mergeCell ref="I235:K235"/>
    <mergeCell ref="L235:P235"/>
    <mergeCell ref="L209:Q209"/>
    <mergeCell ref="U209:V209"/>
    <mergeCell ref="H210:I210"/>
    <mergeCell ref="J210:K210"/>
    <mergeCell ref="S210:T210"/>
    <mergeCell ref="U210:V210"/>
    <mergeCell ref="L221:O221"/>
    <mergeCell ref="P221:V221"/>
    <mergeCell ref="A222:D222"/>
    <mergeCell ref="E222:K222"/>
    <mergeCell ref="L222:O222"/>
    <mergeCell ref="P222:V222"/>
    <mergeCell ref="A223:E224"/>
    <mergeCell ref="F223:K223"/>
    <mergeCell ref="L223:P224"/>
    <mergeCell ref="Q223:V223"/>
    <mergeCell ref="F224:H224"/>
    <mergeCell ref="I224:K224"/>
    <mergeCell ref="Q224:S224"/>
    <mergeCell ref="T224:V224"/>
    <mergeCell ref="H214:K214"/>
    <mergeCell ref="S214:V214"/>
    <mergeCell ref="H215:K215"/>
    <mergeCell ref="S215:V215"/>
    <mergeCell ref="C217:I217"/>
    <mergeCell ref="N217:T217"/>
    <mergeCell ref="A219:D219"/>
    <mergeCell ref="E219:K219"/>
    <mergeCell ref="L219:O219"/>
    <mergeCell ref="P219:V219"/>
    <mergeCell ref="A220:D220"/>
    <mergeCell ref="E220:K220"/>
    <mergeCell ref="H6:K6"/>
    <mergeCell ref="S6:V6"/>
    <mergeCell ref="H7:K7"/>
    <mergeCell ref="S7:V7"/>
    <mergeCell ref="C9:I9"/>
    <mergeCell ref="N9:T9"/>
    <mergeCell ref="H3:K3"/>
    <mergeCell ref="S3:V3"/>
    <mergeCell ref="H4:K4"/>
    <mergeCell ref="S4:V4"/>
    <mergeCell ref="H5:K5"/>
    <mergeCell ref="S5:V5"/>
    <mergeCell ref="H1:I1"/>
    <mergeCell ref="J1:K1"/>
    <mergeCell ref="S1:T1"/>
    <mergeCell ref="U1:V1"/>
    <mergeCell ref="H2:I2"/>
    <mergeCell ref="J2:K2"/>
    <mergeCell ref="S2:T2"/>
    <mergeCell ref="U2:V2"/>
    <mergeCell ref="A15:E16"/>
    <mergeCell ref="F15:K15"/>
    <mergeCell ref="L15:P16"/>
    <mergeCell ref="Q15:V15"/>
    <mergeCell ref="F16:H16"/>
    <mergeCell ref="I16:K16"/>
    <mergeCell ref="Q16:S16"/>
    <mergeCell ref="T16:V16"/>
    <mergeCell ref="A13:D13"/>
    <mergeCell ref="E13:K13"/>
    <mergeCell ref="L13:O13"/>
    <mergeCell ref="P13:V13"/>
    <mergeCell ref="A14:D14"/>
    <mergeCell ref="E14:K14"/>
    <mergeCell ref="L14:O14"/>
    <mergeCell ref="P14:V14"/>
    <mergeCell ref="A11:D11"/>
    <mergeCell ref="E11:K11"/>
    <mergeCell ref="L11:O11"/>
    <mergeCell ref="P11:V11"/>
    <mergeCell ref="A12:D12"/>
    <mergeCell ref="E12:K12"/>
    <mergeCell ref="L12:O12"/>
    <mergeCell ref="P12:V12"/>
    <mergeCell ref="A18:E18"/>
    <mergeCell ref="F18:H18"/>
    <mergeCell ref="I18:K18"/>
    <mergeCell ref="L18:P18"/>
    <mergeCell ref="Q18:S18"/>
    <mergeCell ref="T18:V18"/>
    <mergeCell ref="A17:E17"/>
    <mergeCell ref="F17:H17"/>
    <mergeCell ref="I17:K17"/>
    <mergeCell ref="L17:P17"/>
    <mergeCell ref="Q17:S17"/>
    <mergeCell ref="T17:V17"/>
    <mergeCell ref="A22:E22"/>
    <mergeCell ref="F22:H22"/>
    <mergeCell ref="I22:K22"/>
    <mergeCell ref="G24:H25"/>
    <mergeCell ref="I24:K25"/>
    <mergeCell ref="A25:B25"/>
    <mergeCell ref="C25:D25"/>
    <mergeCell ref="A21:E21"/>
    <mergeCell ref="F21:H21"/>
    <mergeCell ref="I21:K21"/>
    <mergeCell ref="A24:F24"/>
    <mergeCell ref="A19:E19"/>
    <mergeCell ref="F19:H19"/>
    <mergeCell ref="I19:K19"/>
    <mergeCell ref="A23:K23"/>
    <mergeCell ref="A20:E20"/>
    <mergeCell ref="F20:H20"/>
    <mergeCell ref="I20:K20"/>
    <mergeCell ref="L19:P19"/>
    <mergeCell ref="Q19:S19"/>
    <mergeCell ref="A27:B27"/>
    <mergeCell ref="C27:D27"/>
    <mergeCell ref="E27:F27"/>
    <mergeCell ref="G27:H27"/>
    <mergeCell ref="L23:V23"/>
    <mergeCell ref="L24:Q24"/>
    <mergeCell ref="R24:S25"/>
    <mergeCell ref="T24:V25"/>
    <mergeCell ref="A29:K29"/>
    <mergeCell ref="L29:V29"/>
    <mergeCell ref="A30:K30"/>
    <mergeCell ref="L30:V30"/>
    <mergeCell ref="A31:K31"/>
    <mergeCell ref="L31:V31"/>
    <mergeCell ref="A28:K28"/>
    <mergeCell ref="L28:V28"/>
    <mergeCell ref="A38:D38"/>
    <mergeCell ref="L38:O38"/>
    <mergeCell ref="A39:F39"/>
    <mergeCell ref="J39:K39"/>
    <mergeCell ref="L39:Q39"/>
    <mergeCell ref="U39:V39"/>
    <mergeCell ref="A37:C37"/>
    <mergeCell ref="E37:G37"/>
    <mergeCell ref="I37:K37"/>
    <mergeCell ref="L37:N37"/>
    <mergeCell ref="P37:R37"/>
    <mergeCell ref="T37:V37"/>
    <mergeCell ref="A32:K32"/>
    <mergeCell ref="L32:V32"/>
    <mergeCell ref="A33:K33"/>
    <mergeCell ref="L33:V33"/>
    <mergeCell ref="A35:D35"/>
    <mergeCell ref="L35:O35"/>
    <mergeCell ref="H45:K45"/>
    <mergeCell ref="S45:V45"/>
    <mergeCell ref="H46:K46"/>
    <mergeCell ref="S46:V46"/>
    <mergeCell ref="C48:I48"/>
    <mergeCell ref="N48:T48"/>
    <mergeCell ref="H42:K42"/>
    <mergeCell ref="S42:V42"/>
    <mergeCell ref="H43:K43"/>
    <mergeCell ref="S43:V43"/>
    <mergeCell ref="H44:K44"/>
    <mergeCell ref="S44:V44"/>
    <mergeCell ref="H40:I40"/>
    <mergeCell ref="J40:K40"/>
    <mergeCell ref="S40:T40"/>
    <mergeCell ref="U40:V40"/>
    <mergeCell ref="H41:I41"/>
    <mergeCell ref="J41:K41"/>
    <mergeCell ref="S41:T41"/>
    <mergeCell ref="U41:V41"/>
    <mergeCell ref="A54:E55"/>
    <mergeCell ref="F54:K54"/>
    <mergeCell ref="L54:P55"/>
    <mergeCell ref="Q54:V54"/>
    <mergeCell ref="F55:H55"/>
    <mergeCell ref="I55:K55"/>
    <mergeCell ref="Q55:S55"/>
    <mergeCell ref="T55:V55"/>
    <mergeCell ref="A52:D52"/>
    <mergeCell ref="E52:K52"/>
    <mergeCell ref="L52:O52"/>
    <mergeCell ref="P52:V52"/>
    <mergeCell ref="A53:D53"/>
    <mergeCell ref="E53:K53"/>
    <mergeCell ref="L53:O53"/>
    <mergeCell ref="P53:V53"/>
    <mergeCell ref="A50:D50"/>
    <mergeCell ref="E50:K50"/>
    <mergeCell ref="L50:O50"/>
    <mergeCell ref="P50:V50"/>
    <mergeCell ref="A51:D51"/>
    <mergeCell ref="E51:K51"/>
    <mergeCell ref="L51:O51"/>
    <mergeCell ref="P51:V51"/>
    <mergeCell ref="A58:E58"/>
    <mergeCell ref="F58:H58"/>
    <mergeCell ref="I58:K58"/>
    <mergeCell ref="L58:P58"/>
    <mergeCell ref="Q58:S58"/>
    <mergeCell ref="T58:V58"/>
    <mergeCell ref="A57:E57"/>
    <mergeCell ref="F57:H57"/>
    <mergeCell ref="I57:K57"/>
    <mergeCell ref="L57:P57"/>
    <mergeCell ref="Q57:S57"/>
    <mergeCell ref="T57:V57"/>
    <mergeCell ref="A56:E56"/>
    <mergeCell ref="F56:H56"/>
    <mergeCell ref="I56:K56"/>
    <mergeCell ref="L56:P56"/>
    <mergeCell ref="Q56:S56"/>
    <mergeCell ref="T56:V56"/>
    <mergeCell ref="A61:E61"/>
    <mergeCell ref="F61:H61"/>
    <mergeCell ref="I61:K61"/>
    <mergeCell ref="L61:P61"/>
    <mergeCell ref="Q61:S61"/>
    <mergeCell ref="T61:V61"/>
    <mergeCell ref="A60:E60"/>
    <mergeCell ref="F60:H60"/>
    <mergeCell ref="I60:K60"/>
    <mergeCell ref="L60:P60"/>
    <mergeCell ref="Q60:S60"/>
    <mergeCell ref="T60:V60"/>
    <mergeCell ref="A59:E59"/>
    <mergeCell ref="F59:H59"/>
    <mergeCell ref="I59:K59"/>
    <mergeCell ref="L59:P59"/>
    <mergeCell ref="Q59:S59"/>
    <mergeCell ref="T59:V59"/>
    <mergeCell ref="H83:I83"/>
    <mergeCell ref="J83:K83"/>
    <mergeCell ref="S83:T83"/>
    <mergeCell ref="U83:V83"/>
    <mergeCell ref="A78:D78"/>
    <mergeCell ref="L78:O78"/>
    <mergeCell ref="A73:K73"/>
    <mergeCell ref="L73:V73"/>
    <mergeCell ref="A74:K74"/>
    <mergeCell ref="L74:V74"/>
    <mergeCell ref="A72:K72"/>
    <mergeCell ref="L72:V72"/>
    <mergeCell ref="G69:H70"/>
    <mergeCell ref="I69:K70"/>
    <mergeCell ref="L69:Q69"/>
    <mergeCell ref="R69:S70"/>
    <mergeCell ref="A68:K68"/>
    <mergeCell ref="L68:V68"/>
    <mergeCell ref="A69:F69"/>
    <mergeCell ref="T69:V70"/>
    <mergeCell ref="A70:B70"/>
    <mergeCell ref="C70:D70"/>
    <mergeCell ref="E70:F70"/>
    <mergeCell ref="L70:M70"/>
    <mergeCell ref="N70:O70"/>
    <mergeCell ref="P70:Q70"/>
    <mergeCell ref="A81:D81"/>
    <mergeCell ref="L81:O81"/>
    <mergeCell ref="A82:F82"/>
    <mergeCell ref="J82:K82"/>
    <mergeCell ref="L82:Q82"/>
    <mergeCell ref="U82:V82"/>
    <mergeCell ref="A95:D95"/>
    <mergeCell ref="E95:K95"/>
    <mergeCell ref="A93:D93"/>
    <mergeCell ref="E93:K93"/>
    <mergeCell ref="L93:O93"/>
    <mergeCell ref="P93:V93"/>
    <mergeCell ref="H85:K85"/>
    <mergeCell ref="S85:V85"/>
    <mergeCell ref="H86:K86"/>
    <mergeCell ref="S86:V86"/>
    <mergeCell ref="H88:K88"/>
    <mergeCell ref="S88:V88"/>
    <mergeCell ref="L95:O95"/>
    <mergeCell ref="P95:V95"/>
    <mergeCell ref="A96:D96"/>
    <mergeCell ref="E96:K96"/>
    <mergeCell ref="L96:O96"/>
    <mergeCell ref="P96:V96"/>
    <mergeCell ref="H89:K89"/>
    <mergeCell ref="S89:V89"/>
    <mergeCell ref="C91:I91"/>
    <mergeCell ref="N91:T91"/>
    <mergeCell ref="A94:D94"/>
    <mergeCell ref="E94:K94"/>
    <mergeCell ref="Q101:S101"/>
    <mergeCell ref="T101:V101"/>
    <mergeCell ref="A100:E100"/>
    <mergeCell ref="F100:H100"/>
    <mergeCell ref="I100:K100"/>
    <mergeCell ref="L100:P100"/>
    <mergeCell ref="Q100:S100"/>
    <mergeCell ref="T100:V100"/>
    <mergeCell ref="A99:E99"/>
    <mergeCell ref="F99:H99"/>
    <mergeCell ref="I99:K99"/>
    <mergeCell ref="L99:P99"/>
    <mergeCell ref="Q99:S99"/>
    <mergeCell ref="T99:V99"/>
    <mergeCell ref="F98:H98"/>
    <mergeCell ref="I98:K98"/>
    <mergeCell ref="Q98:S98"/>
    <mergeCell ref="T98:V98"/>
    <mergeCell ref="A97:E98"/>
    <mergeCell ref="F97:K97"/>
    <mergeCell ref="L97:P98"/>
    <mergeCell ref="Q97:V97"/>
    <mergeCell ref="A111:K111"/>
    <mergeCell ref="L111:V111"/>
    <mergeCell ref="A112:F112"/>
    <mergeCell ref="T112:V113"/>
    <mergeCell ref="E110:F110"/>
    <mergeCell ref="L110:M110"/>
    <mergeCell ref="N110:O110"/>
    <mergeCell ref="P110:Q110"/>
    <mergeCell ref="A110:B110"/>
    <mergeCell ref="C110:D110"/>
    <mergeCell ref="A107:F107"/>
    <mergeCell ref="G107:H108"/>
    <mergeCell ref="I107:K108"/>
    <mergeCell ref="L107:Q107"/>
    <mergeCell ref="A106:K106"/>
    <mergeCell ref="L106:V106"/>
    <mergeCell ref="A105:E105"/>
    <mergeCell ref="F105:H105"/>
    <mergeCell ref="I105:K105"/>
    <mergeCell ref="L105:P105"/>
    <mergeCell ref="Q105:S105"/>
    <mergeCell ref="T105:V105"/>
    <mergeCell ref="I109:J109"/>
    <mergeCell ref="L109:M109"/>
    <mergeCell ref="R107:S108"/>
    <mergeCell ref="T107:V108"/>
    <mergeCell ref="A108:B108"/>
    <mergeCell ref="C108:D108"/>
    <mergeCell ref="E108:F108"/>
    <mergeCell ref="L108:M108"/>
    <mergeCell ref="N108:O108"/>
    <mergeCell ref="P108:Q108"/>
    <mergeCell ref="H130:K130"/>
    <mergeCell ref="S130:V130"/>
    <mergeCell ref="H131:K131"/>
    <mergeCell ref="S131:V131"/>
    <mergeCell ref="C133:I133"/>
    <mergeCell ref="N133:T133"/>
    <mergeCell ref="H128:K128"/>
    <mergeCell ref="S128:V128"/>
    <mergeCell ref="H129:K129"/>
    <mergeCell ref="S129:V129"/>
    <mergeCell ref="H126:I126"/>
    <mergeCell ref="J126:K126"/>
    <mergeCell ref="S126:T126"/>
    <mergeCell ref="U126:V126"/>
    <mergeCell ref="A121:D121"/>
    <mergeCell ref="L121:O121"/>
    <mergeCell ref="A116:K116"/>
    <mergeCell ref="L116:V116"/>
    <mergeCell ref="A117:K117"/>
    <mergeCell ref="L117:V117"/>
    <mergeCell ref="H127:I127"/>
    <mergeCell ref="J127:K127"/>
    <mergeCell ref="S127:T127"/>
    <mergeCell ref="U127:V127"/>
    <mergeCell ref="A124:D124"/>
    <mergeCell ref="L124:O124"/>
    <mergeCell ref="A125:F125"/>
    <mergeCell ref="J125:K125"/>
    <mergeCell ref="L125:Q125"/>
    <mergeCell ref="U125:V125"/>
    <mergeCell ref="A119:K119"/>
    <mergeCell ref="L119:V119"/>
    <mergeCell ref="A139:E140"/>
    <mergeCell ref="F139:K139"/>
    <mergeCell ref="L139:P140"/>
    <mergeCell ref="Q139:V139"/>
    <mergeCell ref="F140:H140"/>
    <mergeCell ref="I140:K140"/>
    <mergeCell ref="Q140:S140"/>
    <mergeCell ref="T140:V140"/>
    <mergeCell ref="A137:D137"/>
    <mergeCell ref="E137:K137"/>
    <mergeCell ref="L137:O137"/>
    <mergeCell ref="P137:V137"/>
    <mergeCell ref="A138:D138"/>
    <mergeCell ref="E138:K138"/>
    <mergeCell ref="L138:O138"/>
    <mergeCell ref="P138:V138"/>
    <mergeCell ref="A135:D135"/>
    <mergeCell ref="E135:K135"/>
    <mergeCell ref="L135:O135"/>
    <mergeCell ref="P135:V135"/>
    <mergeCell ref="A136:D136"/>
    <mergeCell ref="E136:K136"/>
    <mergeCell ref="L136:O136"/>
    <mergeCell ref="P136:V136"/>
    <mergeCell ref="A143:E143"/>
    <mergeCell ref="F143:H143"/>
    <mergeCell ref="I143:K143"/>
    <mergeCell ref="L143:P143"/>
    <mergeCell ref="Q143:S143"/>
    <mergeCell ref="T143:V143"/>
    <mergeCell ref="A142:E142"/>
    <mergeCell ref="F142:H142"/>
    <mergeCell ref="I142:K142"/>
    <mergeCell ref="L142:P142"/>
    <mergeCell ref="Q142:S142"/>
    <mergeCell ref="T142:V142"/>
    <mergeCell ref="A141:E141"/>
    <mergeCell ref="F141:H141"/>
    <mergeCell ref="I141:K141"/>
    <mergeCell ref="L141:P141"/>
    <mergeCell ref="Q141:S141"/>
    <mergeCell ref="T141:V141"/>
    <mergeCell ref="A146:E146"/>
    <mergeCell ref="F146:H146"/>
    <mergeCell ref="I146:K146"/>
    <mergeCell ref="L146:P146"/>
    <mergeCell ref="Q146:S146"/>
    <mergeCell ref="T146:V146"/>
    <mergeCell ref="A145:E145"/>
    <mergeCell ref="F145:H145"/>
    <mergeCell ref="I145:K145"/>
    <mergeCell ref="L145:P145"/>
    <mergeCell ref="Q145:S145"/>
    <mergeCell ref="T145:V145"/>
    <mergeCell ref="A144:E144"/>
    <mergeCell ref="F144:H144"/>
    <mergeCell ref="I144:K144"/>
    <mergeCell ref="L144:P144"/>
    <mergeCell ref="Q144:S144"/>
    <mergeCell ref="T144:V144"/>
    <mergeCell ref="A149:E149"/>
    <mergeCell ref="F149:H149"/>
    <mergeCell ref="I149:K149"/>
    <mergeCell ref="L149:P149"/>
    <mergeCell ref="Q149:S149"/>
    <mergeCell ref="T149:V149"/>
    <mergeCell ref="A148:E148"/>
    <mergeCell ref="F148:H148"/>
    <mergeCell ref="I148:K148"/>
    <mergeCell ref="L148:P148"/>
    <mergeCell ref="Q148:S148"/>
    <mergeCell ref="T148:V148"/>
    <mergeCell ref="A147:E147"/>
    <mergeCell ref="F147:H147"/>
    <mergeCell ref="I147:K147"/>
    <mergeCell ref="L147:P147"/>
    <mergeCell ref="Q147:S147"/>
    <mergeCell ref="T147:V147"/>
    <mergeCell ref="A152:E152"/>
    <mergeCell ref="F152:H152"/>
    <mergeCell ref="I152:K152"/>
    <mergeCell ref="L152:P152"/>
    <mergeCell ref="Q152:S152"/>
    <mergeCell ref="T152:V152"/>
    <mergeCell ref="A151:E151"/>
    <mergeCell ref="F151:H151"/>
    <mergeCell ref="I151:K151"/>
    <mergeCell ref="L151:P151"/>
    <mergeCell ref="Q151:S151"/>
    <mergeCell ref="T151:V151"/>
    <mergeCell ref="A150:E150"/>
    <mergeCell ref="F150:H150"/>
    <mergeCell ref="I150:K150"/>
    <mergeCell ref="L150:P150"/>
    <mergeCell ref="Q150:S150"/>
    <mergeCell ref="T150:V150"/>
    <mergeCell ref="N156:O156"/>
    <mergeCell ref="P156:Q156"/>
    <mergeCell ref="R156:S156"/>
    <mergeCell ref="T156:U156"/>
    <mergeCell ref="A157:K157"/>
    <mergeCell ref="L157:V157"/>
    <mergeCell ref="E155:F155"/>
    <mergeCell ref="L155:M155"/>
    <mergeCell ref="N155:O155"/>
    <mergeCell ref="P155:Q155"/>
    <mergeCell ref="A156:B156"/>
    <mergeCell ref="C156:D156"/>
    <mergeCell ref="E156:F156"/>
    <mergeCell ref="G156:H156"/>
    <mergeCell ref="I156:J156"/>
    <mergeCell ref="L156:M156"/>
    <mergeCell ref="A153:K153"/>
    <mergeCell ref="L153:V153"/>
    <mergeCell ref="A154:F154"/>
    <mergeCell ref="G154:H155"/>
    <mergeCell ref="I154:K155"/>
    <mergeCell ref="L154:Q154"/>
    <mergeCell ref="R154:S155"/>
    <mergeCell ref="T154:V155"/>
    <mergeCell ref="A155:B155"/>
    <mergeCell ref="C155:D155"/>
    <mergeCell ref="A165:C165"/>
    <mergeCell ref="E165:G165"/>
    <mergeCell ref="I165:K165"/>
    <mergeCell ref="L165:N165"/>
    <mergeCell ref="P165:R165"/>
    <mergeCell ref="T165:V165"/>
    <mergeCell ref="A161:K161"/>
    <mergeCell ref="L161:V161"/>
    <mergeCell ref="A162:K162"/>
    <mergeCell ref="L162:V162"/>
    <mergeCell ref="A163:D163"/>
    <mergeCell ref="L163:O163"/>
    <mergeCell ref="A158:K158"/>
    <mergeCell ref="L158:V158"/>
    <mergeCell ref="A159:K159"/>
    <mergeCell ref="L159:V159"/>
    <mergeCell ref="A160:K160"/>
    <mergeCell ref="L160:V160"/>
    <mergeCell ref="H170:K170"/>
    <mergeCell ref="S170:V170"/>
    <mergeCell ref="H171:K171"/>
    <mergeCell ref="S171:V171"/>
    <mergeCell ref="H172:K172"/>
    <mergeCell ref="S172:V172"/>
    <mergeCell ref="H168:I168"/>
    <mergeCell ref="J168:K168"/>
    <mergeCell ref="S168:T168"/>
    <mergeCell ref="U168:V168"/>
    <mergeCell ref="H169:I169"/>
    <mergeCell ref="J169:K169"/>
    <mergeCell ref="S169:T169"/>
    <mergeCell ref="U169:V169"/>
    <mergeCell ref="A166:D166"/>
    <mergeCell ref="L166:O166"/>
    <mergeCell ref="A167:F167"/>
    <mergeCell ref="J167:K167"/>
    <mergeCell ref="L167:Q167"/>
    <mergeCell ref="U167:V167"/>
    <mergeCell ref="A180:D180"/>
    <mergeCell ref="E180:K180"/>
    <mergeCell ref="L180:O180"/>
    <mergeCell ref="P180:V180"/>
    <mergeCell ref="A178:D178"/>
    <mergeCell ref="E178:K178"/>
    <mergeCell ref="L178:O178"/>
    <mergeCell ref="P178:V178"/>
    <mergeCell ref="A179:D179"/>
    <mergeCell ref="E179:K179"/>
    <mergeCell ref="L179:O179"/>
    <mergeCell ref="P179:V179"/>
    <mergeCell ref="H173:K173"/>
    <mergeCell ref="S173:V173"/>
    <mergeCell ref="C175:I175"/>
    <mergeCell ref="N175:T175"/>
    <mergeCell ref="A177:D177"/>
    <mergeCell ref="E177:K177"/>
    <mergeCell ref="L177:O177"/>
    <mergeCell ref="P177:V177"/>
    <mergeCell ref="A181:E182"/>
    <mergeCell ref="F181:K181"/>
    <mergeCell ref="L181:P182"/>
    <mergeCell ref="Q181:V181"/>
    <mergeCell ref="A185:E185"/>
    <mergeCell ref="F185:H185"/>
    <mergeCell ref="I185:K185"/>
    <mergeCell ref="L185:P185"/>
    <mergeCell ref="Q185:S185"/>
    <mergeCell ref="T185:V185"/>
    <mergeCell ref="A184:E184"/>
    <mergeCell ref="F184:H184"/>
    <mergeCell ref="I184:K184"/>
    <mergeCell ref="L184:P184"/>
    <mergeCell ref="Q184:S184"/>
    <mergeCell ref="T184:V184"/>
    <mergeCell ref="F183:H183"/>
    <mergeCell ref="I183:K183"/>
    <mergeCell ref="Q183:S183"/>
    <mergeCell ref="T183:V183"/>
    <mergeCell ref="F182:H182"/>
    <mergeCell ref="I182:K182"/>
    <mergeCell ref="Q182:S182"/>
    <mergeCell ref="T182:V182"/>
    <mergeCell ref="A183:E183"/>
    <mergeCell ref="L183:P183"/>
    <mergeCell ref="A188:E188"/>
    <mergeCell ref="F188:H188"/>
    <mergeCell ref="I188:K188"/>
    <mergeCell ref="L188:P188"/>
    <mergeCell ref="Q188:S188"/>
    <mergeCell ref="T188:V188"/>
    <mergeCell ref="A187:E187"/>
    <mergeCell ref="F187:H187"/>
    <mergeCell ref="I187:K187"/>
    <mergeCell ref="L187:P187"/>
    <mergeCell ref="Q187:S187"/>
    <mergeCell ref="T187:V187"/>
    <mergeCell ref="A186:E186"/>
    <mergeCell ref="F186:H186"/>
    <mergeCell ref="I186:K186"/>
    <mergeCell ref="L186:P186"/>
    <mergeCell ref="Q186:S186"/>
    <mergeCell ref="T186:V186"/>
    <mergeCell ref="A191:E191"/>
    <mergeCell ref="F191:H191"/>
    <mergeCell ref="I191:K191"/>
    <mergeCell ref="L191:P191"/>
    <mergeCell ref="Q191:S191"/>
    <mergeCell ref="T191:V191"/>
    <mergeCell ref="A190:E190"/>
    <mergeCell ref="F190:H190"/>
    <mergeCell ref="I190:K190"/>
    <mergeCell ref="L190:P190"/>
    <mergeCell ref="Q190:S190"/>
    <mergeCell ref="T190:V190"/>
    <mergeCell ref="A189:E189"/>
    <mergeCell ref="F189:H189"/>
    <mergeCell ref="I189:K189"/>
    <mergeCell ref="L189:P189"/>
    <mergeCell ref="Q189:S189"/>
    <mergeCell ref="T189:V189"/>
    <mergeCell ref="A194:E194"/>
    <mergeCell ref="F194:H194"/>
    <mergeCell ref="I194:K194"/>
    <mergeCell ref="L194:P194"/>
    <mergeCell ref="Q194:S194"/>
    <mergeCell ref="T194:V194"/>
    <mergeCell ref="A193:E193"/>
    <mergeCell ref="F193:H193"/>
    <mergeCell ref="I193:K193"/>
    <mergeCell ref="L193:P193"/>
    <mergeCell ref="Q193:S193"/>
    <mergeCell ref="T193:V193"/>
    <mergeCell ref="A192:E192"/>
    <mergeCell ref="F192:H192"/>
    <mergeCell ref="I192:K192"/>
    <mergeCell ref="L192:P192"/>
    <mergeCell ref="Q192:S192"/>
    <mergeCell ref="T192:V192"/>
    <mergeCell ref="A195:K195"/>
    <mergeCell ref="L195:V195"/>
    <mergeCell ref="A196:F196"/>
    <mergeCell ref="G196:H197"/>
    <mergeCell ref="I196:K197"/>
    <mergeCell ref="L196:Q196"/>
    <mergeCell ref="R196:S197"/>
    <mergeCell ref="T196:V197"/>
    <mergeCell ref="A197:B197"/>
    <mergeCell ref="C197:D197"/>
    <mergeCell ref="E197:F197"/>
    <mergeCell ref="L197:M197"/>
    <mergeCell ref="N197:O197"/>
    <mergeCell ref="P197:Q197"/>
    <mergeCell ref="A198:B198"/>
    <mergeCell ref="C198:D198"/>
    <mergeCell ref="E198:F198"/>
    <mergeCell ref="G198:H198"/>
    <mergeCell ref="I198:J198"/>
    <mergeCell ref="L198:M198"/>
    <mergeCell ref="N198:O198"/>
    <mergeCell ref="P198:Q198"/>
    <mergeCell ref="R198:S198"/>
    <mergeCell ref="T198:U198"/>
    <mergeCell ref="A199:K199"/>
    <mergeCell ref="L199:V199"/>
    <mergeCell ref="A208:D208"/>
    <mergeCell ref="L208:O208"/>
    <mergeCell ref="A203:K203"/>
    <mergeCell ref="L203:V203"/>
    <mergeCell ref="A204:K204"/>
    <mergeCell ref="L204:V204"/>
    <mergeCell ref="A202:K202"/>
    <mergeCell ref="L202:V202"/>
    <mergeCell ref="H211:I211"/>
    <mergeCell ref="J211:K211"/>
    <mergeCell ref="S211:T211"/>
    <mergeCell ref="U211:V211"/>
    <mergeCell ref="H212:K212"/>
    <mergeCell ref="S212:V212"/>
    <mergeCell ref="H213:K213"/>
    <mergeCell ref="S213:V213"/>
    <mergeCell ref="A200:K200"/>
    <mergeCell ref="L200:V200"/>
    <mergeCell ref="A201:K201"/>
    <mergeCell ref="L201:V201"/>
    <mergeCell ref="A205:D205"/>
    <mergeCell ref="L205:O205"/>
    <mergeCell ref="A207:C207"/>
    <mergeCell ref="E207:G207"/>
    <mergeCell ref="I207:K207"/>
    <mergeCell ref="L207:N207"/>
    <mergeCell ref="P207:R207"/>
    <mergeCell ref="T207:V207"/>
    <mergeCell ref="A209:F209"/>
    <mergeCell ref="J209:K209"/>
    <mergeCell ref="L220:O220"/>
    <mergeCell ref="P220:V220"/>
    <mergeCell ref="A221:D221"/>
    <mergeCell ref="E221:K221"/>
    <mergeCell ref="A229:E229"/>
    <mergeCell ref="F229:H229"/>
    <mergeCell ref="I229:K229"/>
    <mergeCell ref="L229:P229"/>
    <mergeCell ref="Q229:S229"/>
    <mergeCell ref="T229:V229"/>
    <mergeCell ref="F228:H228"/>
    <mergeCell ref="I228:K228"/>
    <mergeCell ref="Q228:S228"/>
    <mergeCell ref="T228:V228"/>
    <mergeCell ref="F226:H226"/>
    <mergeCell ref="I226:K226"/>
    <mergeCell ref="L226:P226"/>
    <mergeCell ref="Q226:S226"/>
    <mergeCell ref="T226:V226"/>
    <mergeCell ref="A226:E226"/>
    <mergeCell ref="A225:E225"/>
    <mergeCell ref="F225:H225"/>
    <mergeCell ref="I225:K225"/>
    <mergeCell ref="L225:P225"/>
    <mergeCell ref="Q225:S225"/>
    <mergeCell ref="T225:V225"/>
    <mergeCell ref="Q227:S227"/>
    <mergeCell ref="T227:V227"/>
    <mergeCell ref="A228:E228"/>
    <mergeCell ref="L228:P228"/>
    <mergeCell ref="F227:H227"/>
    <mergeCell ref="I227:K227"/>
    <mergeCell ref="Q235:S235"/>
    <mergeCell ref="T235:V235"/>
    <mergeCell ref="A234:E234"/>
    <mergeCell ref="F234:H234"/>
    <mergeCell ref="I234:K234"/>
    <mergeCell ref="L234:P234"/>
    <mergeCell ref="Q234:S234"/>
    <mergeCell ref="T234:V234"/>
    <mergeCell ref="A233:E233"/>
    <mergeCell ref="F233:H233"/>
    <mergeCell ref="I233:K233"/>
    <mergeCell ref="L233:P233"/>
    <mergeCell ref="Q233:S233"/>
    <mergeCell ref="T233:V233"/>
    <mergeCell ref="T232:V232"/>
    <mergeCell ref="A231:E231"/>
    <mergeCell ref="F231:H231"/>
    <mergeCell ref="I231:K231"/>
    <mergeCell ref="L231:P231"/>
    <mergeCell ref="Q231:S231"/>
    <mergeCell ref="A236:E236"/>
    <mergeCell ref="F236:H236"/>
    <mergeCell ref="I236:K236"/>
    <mergeCell ref="L236:P236"/>
    <mergeCell ref="Q236:S236"/>
    <mergeCell ref="T236:V236"/>
    <mergeCell ref="A241:K241"/>
    <mergeCell ref="L241:V241"/>
    <mergeCell ref="A240:B240"/>
    <mergeCell ref="C240:D240"/>
    <mergeCell ref="E240:F240"/>
    <mergeCell ref="G240:H240"/>
    <mergeCell ref="I240:J240"/>
    <mergeCell ref="L240:M240"/>
    <mergeCell ref="N240:O240"/>
    <mergeCell ref="P240:Q240"/>
    <mergeCell ref="R240:S240"/>
    <mergeCell ref="T240:U240"/>
    <mergeCell ref="A237:K237"/>
    <mergeCell ref="L237:V237"/>
    <mergeCell ref="A238:F238"/>
    <mergeCell ref="G238:H239"/>
    <mergeCell ref="I238:K239"/>
    <mergeCell ref="L238:Q238"/>
    <mergeCell ref="R238:S239"/>
    <mergeCell ref="T238:V239"/>
    <mergeCell ref="A239:B239"/>
    <mergeCell ref="C239:D239"/>
    <mergeCell ref="E239:F239"/>
    <mergeCell ref="L239:M239"/>
    <mergeCell ref="N239:O239"/>
    <mergeCell ref="P239:Q239"/>
    <mergeCell ref="A264:D264"/>
    <mergeCell ref="E264:K264"/>
    <mergeCell ref="L264:O264"/>
    <mergeCell ref="P264:V264"/>
    <mergeCell ref="A265:E266"/>
    <mergeCell ref="F265:K265"/>
    <mergeCell ref="L265:P266"/>
    <mergeCell ref="Q265:V265"/>
    <mergeCell ref="F266:H266"/>
    <mergeCell ref="I266:K266"/>
    <mergeCell ref="Q266:S266"/>
    <mergeCell ref="T266:V266"/>
    <mergeCell ref="H256:K256"/>
    <mergeCell ref="S256:V256"/>
    <mergeCell ref="H257:K257"/>
    <mergeCell ref="S257:V257"/>
    <mergeCell ref="C259:I259"/>
    <mergeCell ref="N259:T259"/>
    <mergeCell ref="A261:D261"/>
    <mergeCell ref="E261:K261"/>
    <mergeCell ref="A267:E267"/>
    <mergeCell ref="F267:H267"/>
    <mergeCell ref="I267:K267"/>
    <mergeCell ref="L267:P267"/>
    <mergeCell ref="Q267:S267"/>
    <mergeCell ref="T267:V267"/>
    <mergeCell ref="A268:E268"/>
    <mergeCell ref="F268:H268"/>
    <mergeCell ref="A275:E275"/>
    <mergeCell ref="F275:H275"/>
    <mergeCell ref="I275:K275"/>
    <mergeCell ref="L275:P275"/>
    <mergeCell ref="Q275:S275"/>
    <mergeCell ref="T275:V275"/>
    <mergeCell ref="A274:E274"/>
    <mergeCell ref="F274:H274"/>
    <mergeCell ref="I274:K274"/>
    <mergeCell ref="L274:P274"/>
    <mergeCell ref="Q274:S274"/>
    <mergeCell ref="T274:V274"/>
    <mergeCell ref="A273:E273"/>
    <mergeCell ref="F273:H273"/>
    <mergeCell ref="I273:K273"/>
    <mergeCell ref="L273:P273"/>
    <mergeCell ref="Q273:S273"/>
    <mergeCell ref="T273:V273"/>
    <mergeCell ref="T271:V271"/>
    <mergeCell ref="F270:H270"/>
    <mergeCell ref="I268:K268"/>
    <mergeCell ref="L268:P268"/>
    <mergeCell ref="F272:H272"/>
    <mergeCell ref="I272:K272"/>
    <mergeCell ref="A278:E278"/>
    <mergeCell ref="F278:H278"/>
    <mergeCell ref="I278:K278"/>
    <mergeCell ref="L278:P278"/>
    <mergeCell ref="Q278:S278"/>
    <mergeCell ref="T278:V278"/>
    <mergeCell ref="A277:E277"/>
    <mergeCell ref="F277:H277"/>
    <mergeCell ref="I277:K277"/>
    <mergeCell ref="L277:P277"/>
    <mergeCell ref="Q277:S277"/>
    <mergeCell ref="T277:V277"/>
    <mergeCell ref="A276:E276"/>
    <mergeCell ref="F276:H276"/>
    <mergeCell ref="I276:K276"/>
    <mergeCell ref="L276:P276"/>
    <mergeCell ref="Q276:S276"/>
    <mergeCell ref="T276:V276"/>
    <mergeCell ref="P291:R291"/>
    <mergeCell ref="T291:V291"/>
    <mergeCell ref="A292:D292"/>
    <mergeCell ref="L292:O292"/>
    <mergeCell ref="A293:F293"/>
    <mergeCell ref="J293:K293"/>
    <mergeCell ref="H299:K299"/>
    <mergeCell ref="S299:V299"/>
    <mergeCell ref="C301:I301"/>
    <mergeCell ref="N301:T301"/>
    <mergeCell ref="L293:Q293"/>
    <mergeCell ref="U293:V293"/>
    <mergeCell ref="H294:I294"/>
    <mergeCell ref="J294:K294"/>
    <mergeCell ref="S294:T294"/>
    <mergeCell ref="U294:V294"/>
    <mergeCell ref="H295:I295"/>
    <mergeCell ref="J295:K295"/>
    <mergeCell ref="S295:T295"/>
    <mergeCell ref="U295:V295"/>
    <mergeCell ref="A291:C291"/>
    <mergeCell ref="E291:G291"/>
    <mergeCell ref="A303:D303"/>
    <mergeCell ref="E303:K303"/>
    <mergeCell ref="L303:O303"/>
    <mergeCell ref="P303:V303"/>
    <mergeCell ref="A304:D304"/>
    <mergeCell ref="E304:K304"/>
    <mergeCell ref="L304:O304"/>
    <mergeCell ref="P304:V304"/>
    <mergeCell ref="A305:D305"/>
    <mergeCell ref="E305:K305"/>
    <mergeCell ref="L305:O305"/>
    <mergeCell ref="P305:V305"/>
    <mergeCell ref="H296:K296"/>
    <mergeCell ref="S296:V296"/>
    <mergeCell ref="H297:K297"/>
    <mergeCell ref="S297:V297"/>
    <mergeCell ref="H298:K298"/>
    <mergeCell ref="S298:V298"/>
    <mergeCell ref="I313:K313"/>
    <mergeCell ref="L313:P313"/>
    <mergeCell ref="Q313:S313"/>
    <mergeCell ref="T313:V313"/>
    <mergeCell ref="A314:E314"/>
    <mergeCell ref="F314:H314"/>
    <mergeCell ref="A320:E320"/>
    <mergeCell ref="F320:H320"/>
    <mergeCell ref="I320:K320"/>
    <mergeCell ref="L320:P320"/>
    <mergeCell ref="Q320:S320"/>
    <mergeCell ref="T320:V320"/>
    <mergeCell ref="A319:E319"/>
    <mergeCell ref="F319:H319"/>
    <mergeCell ref="I319:K319"/>
    <mergeCell ref="L319:P319"/>
    <mergeCell ref="Q319:S319"/>
    <mergeCell ref="T319:V319"/>
    <mergeCell ref="A318:E318"/>
    <mergeCell ref="F318:H318"/>
    <mergeCell ref="I318:K318"/>
    <mergeCell ref="L318:P318"/>
    <mergeCell ref="Q318:S318"/>
    <mergeCell ref="T318:V318"/>
    <mergeCell ref="I314:K314"/>
    <mergeCell ref="L314:P314"/>
    <mergeCell ref="Q314:S314"/>
    <mergeCell ref="T314:V314"/>
    <mergeCell ref="A315:E315"/>
    <mergeCell ref="F315:H315"/>
    <mergeCell ref="N323:O323"/>
    <mergeCell ref="P323:Q323"/>
    <mergeCell ref="A324:B324"/>
    <mergeCell ref="C324:D324"/>
    <mergeCell ref="E324:F324"/>
    <mergeCell ref="G324:H324"/>
    <mergeCell ref="I324:J324"/>
    <mergeCell ref="L324:M324"/>
    <mergeCell ref="N324:O324"/>
    <mergeCell ref="P324:Q324"/>
    <mergeCell ref="R324:S324"/>
    <mergeCell ref="T324:U324"/>
    <mergeCell ref="A325:K325"/>
    <mergeCell ref="L325:V325"/>
    <mergeCell ref="A326:K326"/>
    <mergeCell ref="L326:V326"/>
    <mergeCell ref="A327:K327"/>
    <mergeCell ref="L327:V327"/>
    <mergeCell ref="A328:K328"/>
    <mergeCell ref="L328:V328"/>
    <mergeCell ref="A329:K329"/>
    <mergeCell ref="L329:V329"/>
    <mergeCell ref="A330:K330"/>
    <mergeCell ref="L330:V330"/>
    <mergeCell ref="A331:D331"/>
    <mergeCell ref="L331:O331"/>
    <mergeCell ref="A333:C333"/>
    <mergeCell ref="E333:G333"/>
    <mergeCell ref="I333:K333"/>
    <mergeCell ref="L333:N333"/>
    <mergeCell ref="P333:R333"/>
    <mergeCell ref="T333:V333"/>
    <mergeCell ref="A334:D334"/>
    <mergeCell ref="L334:O334"/>
    <mergeCell ref="A335:F335"/>
    <mergeCell ref="J335:K335"/>
    <mergeCell ref="L335:Q335"/>
    <mergeCell ref="U335:V335"/>
    <mergeCell ref="H336:I336"/>
    <mergeCell ref="J336:K336"/>
    <mergeCell ref="S336:T336"/>
    <mergeCell ref="U336:V336"/>
    <mergeCell ref="A345:D345"/>
    <mergeCell ref="L345:O345"/>
    <mergeCell ref="A347:D347"/>
    <mergeCell ref="E347:K347"/>
    <mergeCell ref="L347:O347"/>
    <mergeCell ref="P347:V347"/>
    <mergeCell ref="A348:D348"/>
    <mergeCell ref="E348:K348"/>
    <mergeCell ref="L348:O348"/>
    <mergeCell ref="P348:V348"/>
    <mergeCell ref="H338:K338"/>
    <mergeCell ref="S338:V338"/>
    <mergeCell ref="H339:K339"/>
    <mergeCell ref="S339:V339"/>
    <mergeCell ref="H340:K340"/>
    <mergeCell ref="S340:V340"/>
    <mergeCell ref="H341:K341"/>
    <mergeCell ref="S341:V341"/>
    <mergeCell ref="C343:I343"/>
    <mergeCell ref="N343:T343"/>
    <mergeCell ref="E345:K345"/>
    <mergeCell ref="P345:V345"/>
    <mergeCell ref="A346:D346"/>
    <mergeCell ref="E346:K346"/>
    <mergeCell ref="L346:O346"/>
    <mergeCell ref="P346:V346"/>
    <mergeCell ref="H337:I337"/>
    <mergeCell ref="J337:K337"/>
    <mergeCell ref="A361:E361"/>
    <mergeCell ref="F361:H361"/>
    <mergeCell ref="I361:K361"/>
    <mergeCell ref="L361:P361"/>
    <mergeCell ref="Q361:S361"/>
    <mergeCell ref="T361:V361"/>
    <mergeCell ref="A362:E362"/>
    <mergeCell ref="L362:P362"/>
    <mergeCell ref="A363:K363"/>
    <mergeCell ref="L363:V363"/>
    <mergeCell ref="A364:F364"/>
    <mergeCell ref="G364:H365"/>
    <mergeCell ref="I364:K365"/>
    <mergeCell ref="L364:Q364"/>
    <mergeCell ref="A366:B366"/>
    <mergeCell ref="C366:D366"/>
    <mergeCell ref="E366:F366"/>
    <mergeCell ref="G366:H366"/>
    <mergeCell ref="I366:J366"/>
    <mergeCell ref="L366:M366"/>
    <mergeCell ref="N366:O366"/>
    <mergeCell ref="P366:Q366"/>
    <mergeCell ref="R366:S366"/>
    <mergeCell ref="T366:U366"/>
    <mergeCell ref="E390:K390"/>
    <mergeCell ref="P390:V390"/>
    <mergeCell ref="H378:I378"/>
    <mergeCell ref="J378:K378"/>
    <mergeCell ref="S378:T378"/>
    <mergeCell ref="U378:V378"/>
    <mergeCell ref="H379:I379"/>
    <mergeCell ref="J379:K379"/>
    <mergeCell ref="S379:T379"/>
    <mergeCell ref="U379:V379"/>
    <mergeCell ref="H380:K380"/>
    <mergeCell ref="S380:V380"/>
    <mergeCell ref="H381:K381"/>
    <mergeCell ref="S381:V381"/>
    <mergeCell ref="H383:K383"/>
    <mergeCell ref="S383:V383"/>
    <mergeCell ref="A397:E397"/>
    <mergeCell ref="F397:H397"/>
    <mergeCell ref="I397:K397"/>
    <mergeCell ref="L397:P397"/>
    <mergeCell ref="Q397:S397"/>
    <mergeCell ref="T397:V397"/>
    <mergeCell ref="A395:E395"/>
    <mergeCell ref="F395:H395"/>
    <mergeCell ref="I395:K395"/>
    <mergeCell ref="L395:P395"/>
    <mergeCell ref="Q395:S395"/>
    <mergeCell ref="T395:V395"/>
    <mergeCell ref="A396:E396"/>
    <mergeCell ref="F396:H396"/>
    <mergeCell ref="I396:K396"/>
    <mergeCell ref="L396:P396"/>
    <mergeCell ref="Q398:S398"/>
    <mergeCell ref="T398:V398"/>
    <mergeCell ref="A399:E399"/>
    <mergeCell ref="F399:H399"/>
    <mergeCell ref="I399:K399"/>
    <mergeCell ref="L399:P399"/>
    <mergeCell ref="Q399:S399"/>
    <mergeCell ref="T399:V399"/>
    <mergeCell ref="A400:E400"/>
    <mergeCell ref="F400:H400"/>
    <mergeCell ref="I400:K400"/>
    <mergeCell ref="L400:P400"/>
    <mergeCell ref="A394:E394"/>
    <mergeCell ref="F394:H394"/>
    <mergeCell ref="Q396:S396"/>
    <mergeCell ref="T396:V396"/>
    <mergeCell ref="A436:E436"/>
    <mergeCell ref="F436:H436"/>
    <mergeCell ref="H420:I420"/>
    <mergeCell ref="J420:K420"/>
    <mergeCell ref="S420:T420"/>
    <mergeCell ref="U420:V420"/>
    <mergeCell ref="H421:I421"/>
    <mergeCell ref="J421:K421"/>
    <mergeCell ref="S421:T421"/>
    <mergeCell ref="U421:V421"/>
    <mergeCell ref="H422:K422"/>
    <mergeCell ref="S422:V422"/>
    <mergeCell ref="A419:F419"/>
    <mergeCell ref="J419:K419"/>
    <mergeCell ref="L419:Q419"/>
    <mergeCell ref="U419:V419"/>
    <mergeCell ref="A418:D418"/>
    <mergeCell ref="L418:O418"/>
    <mergeCell ref="L417:N417"/>
    <mergeCell ref="I434:K434"/>
    <mergeCell ref="T434:V434"/>
    <mergeCell ref="A432:D432"/>
    <mergeCell ref="L432:O432"/>
    <mergeCell ref="E432:K432"/>
    <mergeCell ref="P432:V432"/>
    <mergeCell ref="A433:E434"/>
    <mergeCell ref="F433:K433"/>
    <mergeCell ref="L433:P434"/>
    <mergeCell ref="Q433:V433"/>
    <mergeCell ref="F434:H434"/>
    <mergeCell ref="Q434:S434"/>
    <mergeCell ref="A435:E435"/>
    <mergeCell ref="F435:H435"/>
    <mergeCell ref="I435:K435"/>
    <mergeCell ref="L435:P435"/>
    <mergeCell ref="Q435:S435"/>
    <mergeCell ref="T435:V435"/>
    <mergeCell ref="H423:K423"/>
    <mergeCell ref="S423:V423"/>
    <mergeCell ref="H424:K424"/>
    <mergeCell ref="S424:V424"/>
    <mergeCell ref="H425:K425"/>
    <mergeCell ref="S425:V425"/>
    <mergeCell ref="C427:I427"/>
    <mergeCell ref="N427:T427"/>
    <mergeCell ref="A429:D429"/>
    <mergeCell ref="E429:K429"/>
    <mergeCell ref="L429:O429"/>
    <mergeCell ref="A462:E462"/>
    <mergeCell ref="F462:H462"/>
    <mergeCell ref="I462:K462"/>
    <mergeCell ref="L462:P462"/>
    <mergeCell ref="Q462:S462"/>
    <mergeCell ref="T462:V462"/>
    <mergeCell ref="A461:F461"/>
    <mergeCell ref="J461:K461"/>
    <mergeCell ref="L461:Q461"/>
    <mergeCell ref="U461:V461"/>
    <mergeCell ref="I459:K459"/>
    <mergeCell ref="T459:V459"/>
    <mergeCell ref="A447:K447"/>
    <mergeCell ref="L447:V447"/>
    <mergeCell ref="A448:F448"/>
    <mergeCell ref="G448:H449"/>
    <mergeCell ref="I448:K449"/>
    <mergeCell ref="L448:Q448"/>
    <mergeCell ref="R448:S449"/>
    <mergeCell ref="T448:V449"/>
    <mergeCell ref="A449:B449"/>
    <mergeCell ref="C449:D449"/>
    <mergeCell ref="E449:F449"/>
    <mergeCell ref="L449:M449"/>
    <mergeCell ref="N449:O449"/>
    <mergeCell ref="P449:Q449"/>
    <mergeCell ref="A450:B450"/>
    <mergeCell ref="C450:D450"/>
    <mergeCell ref="E450:F450"/>
    <mergeCell ref="G450:H450"/>
    <mergeCell ref="I450:J450"/>
    <mergeCell ref="L450:M450"/>
    <mergeCell ref="S468:V468"/>
    <mergeCell ref="H469:K469"/>
    <mergeCell ref="S469:V469"/>
    <mergeCell ref="A463:E463"/>
    <mergeCell ref="F463:H463"/>
    <mergeCell ref="I463:K463"/>
    <mergeCell ref="L463:P463"/>
    <mergeCell ref="Q463:S463"/>
    <mergeCell ref="T463:V463"/>
    <mergeCell ref="H464:I464"/>
    <mergeCell ref="J464:K464"/>
    <mergeCell ref="S464:T464"/>
    <mergeCell ref="U464:V464"/>
    <mergeCell ref="H465:I465"/>
    <mergeCell ref="J465:K465"/>
    <mergeCell ref="S465:T465"/>
    <mergeCell ref="U465:V465"/>
    <mergeCell ref="T19:V19"/>
    <mergeCell ref="L21:P21"/>
    <mergeCell ref="Q21:S21"/>
    <mergeCell ref="T21:V21"/>
    <mergeCell ref="L22:P22"/>
    <mergeCell ref="Q22:S22"/>
    <mergeCell ref="T22:V22"/>
    <mergeCell ref="E25:F25"/>
    <mergeCell ref="A26:B26"/>
    <mergeCell ref="C26:D26"/>
    <mergeCell ref="E26:F26"/>
    <mergeCell ref="G26:H26"/>
    <mergeCell ref="I26:J26"/>
    <mergeCell ref="R64:S65"/>
    <mergeCell ref="T64:V65"/>
    <mergeCell ref="I479:K479"/>
    <mergeCell ref="T479:V479"/>
    <mergeCell ref="A477:E478"/>
    <mergeCell ref="F477:K477"/>
    <mergeCell ref="L477:P478"/>
    <mergeCell ref="Q477:V477"/>
    <mergeCell ref="F478:H478"/>
    <mergeCell ref="I478:K478"/>
    <mergeCell ref="Q478:S478"/>
    <mergeCell ref="T478:V478"/>
    <mergeCell ref="A479:E479"/>
    <mergeCell ref="F479:H479"/>
    <mergeCell ref="H466:K466"/>
    <mergeCell ref="S466:V466"/>
    <mergeCell ref="H467:K467"/>
    <mergeCell ref="S467:V467"/>
    <mergeCell ref="H468:K468"/>
    <mergeCell ref="A65:B65"/>
    <mergeCell ref="C65:D65"/>
    <mergeCell ref="E65:F65"/>
    <mergeCell ref="L65:M65"/>
    <mergeCell ref="N65:O65"/>
    <mergeCell ref="P65:Q65"/>
    <mergeCell ref="A63:K63"/>
    <mergeCell ref="R26:S26"/>
    <mergeCell ref="T26:U26"/>
    <mergeCell ref="L27:M27"/>
    <mergeCell ref="N27:O27"/>
    <mergeCell ref="P27:Q27"/>
    <mergeCell ref="R27:S27"/>
    <mergeCell ref="T27:U27"/>
    <mergeCell ref="L25:M25"/>
    <mergeCell ref="N25:O25"/>
    <mergeCell ref="P25:Q25"/>
    <mergeCell ref="L26:M26"/>
    <mergeCell ref="N26:O26"/>
    <mergeCell ref="P26:Q26"/>
    <mergeCell ref="I27:J27"/>
    <mergeCell ref="A64:F64"/>
    <mergeCell ref="G64:H65"/>
    <mergeCell ref="I64:K65"/>
    <mergeCell ref="L64:Q64"/>
    <mergeCell ref="L63:V63"/>
    <mergeCell ref="A62:E62"/>
    <mergeCell ref="F62:H62"/>
    <mergeCell ref="I62:K62"/>
    <mergeCell ref="L62:P62"/>
    <mergeCell ref="Q62:S62"/>
    <mergeCell ref="T62:V62"/>
    <mergeCell ref="N71:O71"/>
    <mergeCell ref="P71:Q71"/>
    <mergeCell ref="R71:S71"/>
    <mergeCell ref="T71:U71"/>
    <mergeCell ref="A75:K75"/>
    <mergeCell ref="L75:V75"/>
    <mergeCell ref="A71:B71"/>
    <mergeCell ref="C71:D71"/>
    <mergeCell ref="E71:F71"/>
    <mergeCell ref="G71:H71"/>
    <mergeCell ref="I71:J71"/>
    <mergeCell ref="L71:M71"/>
    <mergeCell ref="N66:O66"/>
    <mergeCell ref="P66:Q66"/>
    <mergeCell ref="R66:S66"/>
    <mergeCell ref="T66:U66"/>
    <mergeCell ref="G67:H67"/>
    <mergeCell ref="I67:J67"/>
    <mergeCell ref="R67:S67"/>
    <mergeCell ref="T67:U67"/>
    <mergeCell ref="A66:B66"/>
    <mergeCell ref="C66:D66"/>
    <mergeCell ref="E66:F66"/>
    <mergeCell ref="G66:H66"/>
    <mergeCell ref="I66:J66"/>
    <mergeCell ref="L66:M66"/>
    <mergeCell ref="E67:F67"/>
    <mergeCell ref="L67:M67"/>
    <mergeCell ref="N67:O67"/>
    <mergeCell ref="P67:Q67"/>
    <mergeCell ref="A67:B67"/>
    <mergeCell ref="C67:D67"/>
    <mergeCell ref="A76:K76"/>
    <mergeCell ref="L76:V76"/>
    <mergeCell ref="A77:K77"/>
    <mergeCell ref="L77:V77"/>
    <mergeCell ref="A80:C80"/>
    <mergeCell ref="E80:G80"/>
    <mergeCell ref="I80:K80"/>
    <mergeCell ref="L80:N80"/>
    <mergeCell ref="P80:R80"/>
    <mergeCell ref="T80:V80"/>
    <mergeCell ref="A104:E104"/>
    <mergeCell ref="F104:H104"/>
    <mergeCell ref="I104:K104"/>
    <mergeCell ref="L104:P104"/>
    <mergeCell ref="Q104:S104"/>
    <mergeCell ref="T104:V104"/>
    <mergeCell ref="A103:E103"/>
    <mergeCell ref="F103:H103"/>
    <mergeCell ref="I103:K103"/>
    <mergeCell ref="L103:P103"/>
    <mergeCell ref="Q103:S103"/>
    <mergeCell ref="T103:V103"/>
    <mergeCell ref="A102:E102"/>
    <mergeCell ref="F102:H102"/>
    <mergeCell ref="I102:K102"/>
    <mergeCell ref="L102:P102"/>
    <mergeCell ref="Q102:S102"/>
    <mergeCell ref="T102:V102"/>
    <mergeCell ref="A101:E101"/>
    <mergeCell ref="F101:H101"/>
    <mergeCell ref="I101:K101"/>
    <mergeCell ref="L101:P101"/>
    <mergeCell ref="A113:B113"/>
    <mergeCell ref="C113:D113"/>
    <mergeCell ref="E113:F113"/>
    <mergeCell ref="L113:M113"/>
    <mergeCell ref="N113:O113"/>
    <mergeCell ref="P113:Q113"/>
    <mergeCell ref="A115:K115"/>
    <mergeCell ref="L115:V115"/>
    <mergeCell ref="G112:H113"/>
    <mergeCell ref="I112:K113"/>
    <mergeCell ref="L112:Q112"/>
    <mergeCell ref="R112:S113"/>
    <mergeCell ref="L94:O94"/>
    <mergeCell ref="P94:V94"/>
    <mergeCell ref="H84:I84"/>
    <mergeCell ref="J84:K84"/>
    <mergeCell ref="S84:T84"/>
    <mergeCell ref="U84:V84"/>
    <mergeCell ref="H87:K87"/>
    <mergeCell ref="S87:V87"/>
    <mergeCell ref="N109:O109"/>
    <mergeCell ref="P109:Q109"/>
    <mergeCell ref="R109:S109"/>
    <mergeCell ref="T109:U109"/>
    <mergeCell ref="G110:H110"/>
    <mergeCell ref="I110:J110"/>
    <mergeCell ref="R110:S110"/>
    <mergeCell ref="T110:U110"/>
    <mergeCell ref="A109:B109"/>
    <mergeCell ref="C109:D109"/>
    <mergeCell ref="E109:F109"/>
    <mergeCell ref="G109:H109"/>
    <mergeCell ref="A120:K120"/>
    <mergeCell ref="L120:V120"/>
    <mergeCell ref="A123:C123"/>
    <mergeCell ref="E123:G123"/>
    <mergeCell ref="I123:K123"/>
    <mergeCell ref="L123:N123"/>
    <mergeCell ref="P123:R123"/>
    <mergeCell ref="T123:V123"/>
    <mergeCell ref="N114:O114"/>
    <mergeCell ref="P114:Q114"/>
    <mergeCell ref="R114:S114"/>
    <mergeCell ref="T114:U114"/>
    <mergeCell ref="A118:K118"/>
    <mergeCell ref="L118:V118"/>
    <mergeCell ref="A114:B114"/>
    <mergeCell ref="C114:D114"/>
    <mergeCell ref="E114:F114"/>
    <mergeCell ref="G114:H114"/>
    <mergeCell ref="I114:J114"/>
    <mergeCell ref="L114:M114"/>
    <mergeCell ref="P429:V429"/>
    <mergeCell ref="A430:D430"/>
    <mergeCell ref="E430:K430"/>
    <mergeCell ref="L430:O430"/>
    <mergeCell ref="P430:V430"/>
    <mergeCell ref="A431:D431"/>
    <mergeCell ref="E431:K431"/>
    <mergeCell ref="L431:O431"/>
    <mergeCell ref="P431:V431"/>
    <mergeCell ref="Q438:S438"/>
    <mergeCell ref="T438:V438"/>
    <mergeCell ref="A441:E441"/>
    <mergeCell ref="F441:H441"/>
    <mergeCell ref="I441:K441"/>
    <mergeCell ref="L441:P441"/>
    <mergeCell ref="Q441:S441"/>
    <mergeCell ref="T441:V441"/>
    <mergeCell ref="I436:K436"/>
    <mergeCell ref="L436:P436"/>
    <mergeCell ref="Q436:S436"/>
    <mergeCell ref="T436:V436"/>
    <mergeCell ref="A437:E437"/>
    <mergeCell ref="F437:H437"/>
    <mergeCell ref="I437:K437"/>
    <mergeCell ref="L437:P437"/>
    <mergeCell ref="Q437:S437"/>
    <mergeCell ref="T437:V437"/>
    <mergeCell ref="A438:E438"/>
    <mergeCell ref="F438:H438"/>
    <mergeCell ref="I438:K438"/>
    <mergeCell ref="L438:P438"/>
    <mergeCell ref="A442:E442"/>
    <mergeCell ref="F442:H442"/>
    <mergeCell ref="I442:K442"/>
    <mergeCell ref="L442:P442"/>
    <mergeCell ref="Q442:S442"/>
    <mergeCell ref="T442:V442"/>
    <mergeCell ref="A443:E443"/>
    <mergeCell ref="F443:H443"/>
    <mergeCell ref="I443:K443"/>
    <mergeCell ref="L443:P443"/>
    <mergeCell ref="Q443:S443"/>
    <mergeCell ref="T443:V443"/>
    <mergeCell ref="A439:E439"/>
    <mergeCell ref="F439:H439"/>
    <mergeCell ref="I439:K439"/>
    <mergeCell ref="L439:P439"/>
    <mergeCell ref="Q439:S439"/>
    <mergeCell ref="T439:V439"/>
    <mergeCell ref="A440:E440"/>
    <mergeCell ref="F440:H440"/>
    <mergeCell ref="I440:K440"/>
    <mergeCell ref="L440:P440"/>
    <mergeCell ref="Q440:S440"/>
    <mergeCell ref="T440:V440"/>
    <mergeCell ref="A444:E444"/>
    <mergeCell ref="F444:H444"/>
    <mergeCell ref="I444:K444"/>
    <mergeCell ref="L444:P444"/>
    <mergeCell ref="Q444:S444"/>
    <mergeCell ref="T444:V444"/>
    <mergeCell ref="A445:E445"/>
    <mergeCell ref="F445:H445"/>
    <mergeCell ref="I445:K445"/>
    <mergeCell ref="L445:P445"/>
    <mergeCell ref="Q445:S445"/>
    <mergeCell ref="T445:V445"/>
    <mergeCell ref="A446:E446"/>
    <mergeCell ref="F446:H446"/>
    <mergeCell ref="I446:K446"/>
    <mergeCell ref="L446:P446"/>
    <mergeCell ref="Q446:S446"/>
    <mergeCell ref="T446:V446"/>
    <mergeCell ref="N450:O450"/>
    <mergeCell ref="P450:Q450"/>
    <mergeCell ref="R450:S450"/>
    <mergeCell ref="T450:U450"/>
    <mergeCell ref="A460:D460"/>
    <mergeCell ref="L460:O460"/>
    <mergeCell ref="A451:K451"/>
    <mergeCell ref="L451:V451"/>
    <mergeCell ref="A452:K452"/>
    <mergeCell ref="L452:V452"/>
    <mergeCell ref="A453:K453"/>
    <mergeCell ref="L453:V453"/>
    <mergeCell ref="A454:K454"/>
    <mergeCell ref="L454:V454"/>
    <mergeCell ref="A455:K455"/>
    <mergeCell ref="L455:V455"/>
    <mergeCell ref="A456:K456"/>
    <mergeCell ref="L456:V456"/>
    <mergeCell ref="A457:D457"/>
    <mergeCell ref="L457:O457"/>
    <mergeCell ref="A459:C459"/>
    <mergeCell ref="E459:G459"/>
    <mergeCell ref="L459:N459"/>
    <mergeCell ref="P459:R459"/>
    <mergeCell ref="C471:I471"/>
    <mergeCell ref="N471:T471"/>
    <mergeCell ref="A473:D473"/>
    <mergeCell ref="E473:K473"/>
    <mergeCell ref="L473:O473"/>
    <mergeCell ref="P473:V473"/>
    <mergeCell ref="A474:D474"/>
    <mergeCell ref="E474:K474"/>
    <mergeCell ref="L474:O474"/>
    <mergeCell ref="P474:V474"/>
    <mergeCell ref="A475:D475"/>
    <mergeCell ref="E475:K475"/>
    <mergeCell ref="L475:O475"/>
    <mergeCell ref="P475:V475"/>
    <mergeCell ref="A476:D476"/>
    <mergeCell ref="E476:K476"/>
    <mergeCell ref="L476:O476"/>
    <mergeCell ref="P476:V476"/>
    <mergeCell ref="L479:P479"/>
    <mergeCell ref="Q479:S479"/>
    <mergeCell ref="A480:E480"/>
    <mergeCell ref="F480:H480"/>
    <mergeCell ref="I480:K480"/>
    <mergeCell ref="L480:P480"/>
    <mergeCell ref="Q480:S480"/>
    <mergeCell ref="T480:V480"/>
    <mergeCell ref="A481:E481"/>
    <mergeCell ref="F481:H481"/>
    <mergeCell ref="I481:K481"/>
    <mergeCell ref="L481:P481"/>
    <mergeCell ref="Q481:S481"/>
    <mergeCell ref="T481:V481"/>
    <mergeCell ref="A482:E482"/>
    <mergeCell ref="F482:H482"/>
    <mergeCell ref="I482:K482"/>
    <mergeCell ref="L482:P482"/>
    <mergeCell ref="Q482:S482"/>
    <mergeCell ref="T482:V482"/>
    <mergeCell ref="A483:E483"/>
    <mergeCell ref="F483:H483"/>
    <mergeCell ref="I483:K483"/>
    <mergeCell ref="L483:P483"/>
    <mergeCell ref="Q483:S483"/>
    <mergeCell ref="T483:V483"/>
    <mergeCell ref="A484:E484"/>
    <mergeCell ref="F484:H484"/>
    <mergeCell ref="I484:K484"/>
    <mergeCell ref="L484:P484"/>
    <mergeCell ref="Q484:S484"/>
    <mergeCell ref="T484:V484"/>
    <mergeCell ref="A485:E485"/>
    <mergeCell ref="F485:H485"/>
    <mergeCell ref="I485:K485"/>
    <mergeCell ref="L485:P485"/>
    <mergeCell ref="Q485:S485"/>
    <mergeCell ref="T485:V485"/>
    <mergeCell ref="A486:E486"/>
    <mergeCell ref="F486:H486"/>
    <mergeCell ref="I486:K486"/>
    <mergeCell ref="L486:P486"/>
    <mergeCell ref="Q486:S486"/>
    <mergeCell ref="T486:V486"/>
    <mergeCell ref="A487:E487"/>
    <mergeCell ref="F487:H487"/>
    <mergeCell ref="I487:K487"/>
    <mergeCell ref="L487:P487"/>
    <mergeCell ref="Q487:S487"/>
    <mergeCell ref="T487:V487"/>
    <mergeCell ref="A488:E488"/>
    <mergeCell ref="F488:H488"/>
    <mergeCell ref="I488:K488"/>
    <mergeCell ref="L488:P488"/>
    <mergeCell ref="Q488:S488"/>
    <mergeCell ref="T488:V488"/>
    <mergeCell ref="A489:E489"/>
    <mergeCell ref="F489:H489"/>
    <mergeCell ref="I489:K489"/>
    <mergeCell ref="L489:P489"/>
    <mergeCell ref="Q489:S489"/>
    <mergeCell ref="T489:V489"/>
    <mergeCell ref="A490:E490"/>
    <mergeCell ref="F490:H490"/>
    <mergeCell ref="I490:K490"/>
    <mergeCell ref="L490:P490"/>
    <mergeCell ref="Q490:S490"/>
    <mergeCell ref="T490:V490"/>
    <mergeCell ref="A491:K491"/>
    <mergeCell ref="L491:V491"/>
    <mergeCell ref="A492:F492"/>
    <mergeCell ref="G492:H493"/>
    <mergeCell ref="I492:K493"/>
    <mergeCell ref="L492:Q492"/>
    <mergeCell ref="R492:S493"/>
    <mergeCell ref="T492:V493"/>
    <mergeCell ref="A493:B493"/>
    <mergeCell ref="C493:D493"/>
    <mergeCell ref="E493:F493"/>
    <mergeCell ref="L493:M493"/>
    <mergeCell ref="N493:O493"/>
    <mergeCell ref="P493:Q493"/>
    <mergeCell ref="A494:B494"/>
    <mergeCell ref="C494:D494"/>
    <mergeCell ref="E494:F494"/>
    <mergeCell ref="G494:H494"/>
    <mergeCell ref="I494:J494"/>
    <mergeCell ref="L494:M494"/>
    <mergeCell ref="N494:O494"/>
    <mergeCell ref="P494:Q494"/>
    <mergeCell ref="R494:S494"/>
    <mergeCell ref="T494:U494"/>
    <mergeCell ref="A495:K495"/>
    <mergeCell ref="L495:V495"/>
    <mergeCell ref="A496:K496"/>
    <mergeCell ref="L496:V496"/>
    <mergeCell ref="A497:K497"/>
    <mergeCell ref="L497:V497"/>
    <mergeCell ref="A498:K498"/>
    <mergeCell ref="L498:V498"/>
    <mergeCell ref="A499:K499"/>
    <mergeCell ref="L499:V499"/>
    <mergeCell ref="A500:K500"/>
    <mergeCell ref="L500:V500"/>
    <mergeCell ref="A501:D501"/>
    <mergeCell ref="L501:O501"/>
    <mergeCell ref="A503:C503"/>
    <mergeCell ref="E503:G503"/>
    <mergeCell ref="I503:K503"/>
    <mergeCell ref="L503:N503"/>
    <mergeCell ref="P503:R503"/>
    <mergeCell ref="T503:V503"/>
    <mergeCell ref="A504:D504"/>
    <mergeCell ref="L504:O504"/>
    <mergeCell ref="A505:F505"/>
    <mergeCell ref="J505:K505"/>
    <mergeCell ref="L505:Q505"/>
    <mergeCell ref="U505:V505"/>
    <mergeCell ref="A506:E506"/>
    <mergeCell ref="F506:H506"/>
    <mergeCell ref="I506:K506"/>
    <mergeCell ref="L506:P506"/>
    <mergeCell ref="Q506:S506"/>
    <mergeCell ref="T506:V506"/>
    <mergeCell ref="A507:E507"/>
    <mergeCell ref="F507:H507"/>
    <mergeCell ref="I507:K507"/>
    <mergeCell ref="L507:P507"/>
    <mergeCell ref="Q507:S507"/>
    <mergeCell ref="T507:V507"/>
    <mergeCell ref="H508:I508"/>
    <mergeCell ref="J508:K508"/>
    <mergeCell ref="S508:T508"/>
    <mergeCell ref="U508:V508"/>
    <mergeCell ref="H509:I509"/>
    <mergeCell ref="J509:K509"/>
    <mergeCell ref="S509:T509"/>
    <mergeCell ref="U509:V509"/>
    <mergeCell ref="H510:K510"/>
    <mergeCell ref="S510:V510"/>
    <mergeCell ref="H511:K511"/>
    <mergeCell ref="S511:V511"/>
    <mergeCell ref="H512:K512"/>
    <mergeCell ref="S512:V512"/>
    <mergeCell ref="H513:K513"/>
    <mergeCell ref="S513:V513"/>
    <mergeCell ref="C515:I515"/>
    <mergeCell ref="N515:T515"/>
    <mergeCell ref="A517:D517"/>
    <mergeCell ref="E517:K517"/>
    <mergeCell ref="L517:O517"/>
    <mergeCell ref="P517:V517"/>
    <mergeCell ref="A518:D518"/>
    <mergeCell ref="E518:K518"/>
    <mergeCell ref="L518:O518"/>
    <mergeCell ref="P518:V518"/>
    <mergeCell ref="A519:D519"/>
    <mergeCell ref="E519:K519"/>
    <mergeCell ref="L519:O519"/>
    <mergeCell ref="P519:V519"/>
    <mergeCell ref="A520:D520"/>
    <mergeCell ref="E520:K520"/>
    <mergeCell ref="L520:O520"/>
    <mergeCell ref="P520:V520"/>
    <mergeCell ref="A521:E522"/>
    <mergeCell ref="F521:K521"/>
    <mergeCell ref="L521:P522"/>
    <mergeCell ref="Q521:V521"/>
    <mergeCell ref="F522:H522"/>
    <mergeCell ref="I522:K522"/>
    <mergeCell ref="Q522:S522"/>
    <mergeCell ref="T522:V522"/>
    <mergeCell ref="A523:E523"/>
    <mergeCell ref="F523:H523"/>
    <mergeCell ref="I523:K523"/>
    <mergeCell ref="L523:P523"/>
    <mergeCell ref="Q523:S523"/>
    <mergeCell ref="T523:V523"/>
    <mergeCell ref="A524:E524"/>
    <mergeCell ref="F524:H524"/>
    <mergeCell ref="I524:K524"/>
    <mergeCell ref="L524:P524"/>
    <mergeCell ref="Q524:S524"/>
    <mergeCell ref="T524:V524"/>
    <mergeCell ref="A525:E525"/>
    <mergeCell ref="F525:H525"/>
    <mergeCell ref="I525:K525"/>
    <mergeCell ref="L525:P525"/>
    <mergeCell ref="Q525:S525"/>
    <mergeCell ref="T525:V525"/>
    <mergeCell ref="A526:E526"/>
    <mergeCell ref="F526:H526"/>
    <mergeCell ref="I526:K526"/>
    <mergeCell ref="L526:P526"/>
    <mergeCell ref="Q526:S526"/>
    <mergeCell ref="T526:V526"/>
    <mergeCell ref="A527:E527"/>
    <mergeCell ref="F527:H527"/>
    <mergeCell ref="I527:K527"/>
    <mergeCell ref="L527:P527"/>
    <mergeCell ref="Q527:S527"/>
    <mergeCell ref="T527:V527"/>
    <mergeCell ref="A528:E528"/>
    <mergeCell ref="F528:H528"/>
    <mergeCell ref="I528:K528"/>
    <mergeCell ref="L528:P528"/>
    <mergeCell ref="Q528:S528"/>
    <mergeCell ref="T528:V528"/>
    <mergeCell ref="A529:E529"/>
    <mergeCell ref="F529:H529"/>
    <mergeCell ref="I529:K529"/>
    <mergeCell ref="L529:P529"/>
    <mergeCell ref="Q529:S529"/>
    <mergeCell ref="T529:V529"/>
    <mergeCell ref="A530:E530"/>
    <mergeCell ref="F530:H530"/>
    <mergeCell ref="I530:K530"/>
    <mergeCell ref="L530:P530"/>
    <mergeCell ref="Q530:S530"/>
    <mergeCell ref="T530:V530"/>
    <mergeCell ref="A531:E531"/>
    <mergeCell ref="F531:H531"/>
    <mergeCell ref="I531:K531"/>
    <mergeCell ref="L531:P531"/>
    <mergeCell ref="Q531:S531"/>
    <mergeCell ref="T531:V531"/>
    <mergeCell ref="A532:E532"/>
    <mergeCell ref="F532:H532"/>
    <mergeCell ref="I532:K532"/>
    <mergeCell ref="L532:P532"/>
    <mergeCell ref="Q532:S532"/>
    <mergeCell ref="T532:V532"/>
    <mergeCell ref="A533:E533"/>
    <mergeCell ref="F533:H533"/>
    <mergeCell ref="I533:K533"/>
    <mergeCell ref="L533:P533"/>
    <mergeCell ref="Q533:S533"/>
    <mergeCell ref="T533:V533"/>
    <mergeCell ref="A534:E534"/>
    <mergeCell ref="F534:H534"/>
    <mergeCell ref="I534:K534"/>
    <mergeCell ref="L534:P534"/>
    <mergeCell ref="Q534:S534"/>
    <mergeCell ref="T534:V534"/>
    <mergeCell ref="A535:K535"/>
    <mergeCell ref="L535:V535"/>
    <mergeCell ref="A536:F536"/>
    <mergeCell ref="G536:H537"/>
    <mergeCell ref="I536:K537"/>
    <mergeCell ref="L536:Q536"/>
    <mergeCell ref="R536:S537"/>
    <mergeCell ref="T536:V537"/>
    <mergeCell ref="A537:B537"/>
    <mergeCell ref="C537:D537"/>
    <mergeCell ref="E537:F537"/>
    <mergeCell ref="L537:M537"/>
    <mergeCell ref="N537:O537"/>
    <mergeCell ref="P537:Q537"/>
    <mergeCell ref="A538:B538"/>
    <mergeCell ref="C538:D538"/>
    <mergeCell ref="E538:F538"/>
    <mergeCell ref="G538:H538"/>
    <mergeCell ref="I538:J538"/>
    <mergeCell ref="L538:M538"/>
    <mergeCell ref="N538:O538"/>
    <mergeCell ref="P538:Q538"/>
    <mergeCell ref="R538:S538"/>
    <mergeCell ref="T538:U538"/>
    <mergeCell ref="A539:K539"/>
    <mergeCell ref="L539:V539"/>
    <mergeCell ref="A540:K540"/>
    <mergeCell ref="L540:V540"/>
    <mergeCell ref="A541:K541"/>
    <mergeCell ref="L541:V541"/>
    <mergeCell ref="A542:K542"/>
    <mergeCell ref="L542:V542"/>
    <mergeCell ref="A550:E550"/>
    <mergeCell ref="F550:H550"/>
    <mergeCell ref="I550:K550"/>
    <mergeCell ref="L550:P550"/>
    <mergeCell ref="Q550:S550"/>
    <mergeCell ref="T550:V550"/>
    <mergeCell ref="A551:E551"/>
    <mergeCell ref="F551:H551"/>
    <mergeCell ref="I551:K551"/>
    <mergeCell ref="L551:P551"/>
    <mergeCell ref="Q551:S551"/>
    <mergeCell ref="T551:V551"/>
    <mergeCell ref="A543:K543"/>
    <mergeCell ref="L543:V543"/>
    <mergeCell ref="A544:K544"/>
    <mergeCell ref="L544:V544"/>
    <mergeCell ref="A545:D545"/>
    <mergeCell ref="L545:O545"/>
    <mergeCell ref="A547:C547"/>
    <mergeCell ref="E547:G547"/>
    <mergeCell ref="I547:K547"/>
    <mergeCell ref="L547:N547"/>
    <mergeCell ref="P547:R547"/>
    <mergeCell ref="T547:V547"/>
    <mergeCell ref="A548:D548"/>
    <mergeCell ref="L548:O548"/>
    <mergeCell ref="A549:F549"/>
    <mergeCell ref="J549:K549"/>
    <mergeCell ref="L549:Q549"/>
    <mergeCell ref="U549:V549"/>
    <mergeCell ref="AD40:AE40"/>
    <mergeCell ref="AF40:AG40"/>
    <mergeCell ref="AD41:AE41"/>
    <mergeCell ref="AF41:AG41"/>
    <mergeCell ref="AD42:AG42"/>
    <mergeCell ref="AD43:AG43"/>
    <mergeCell ref="AD44:AG44"/>
    <mergeCell ref="AD45:AG45"/>
    <mergeCell ref="AD46:AG46"/>
    <mergeCell ref="Y48:AE48"/>
    <mergeCell ref="W50:Z50"/>
    <mergeCell ref="AA50:AG50"/>
    <mergeCell ref="W51:Z51"/>
    <mergeCell ref="AA51:AG51"/>
    <mergeCell ref="W52:Z52"/>
    <mergeCell ref="AA52:AG52"/>
    <mergeCell ref="W53:Z53"/>
    <mergeCell ref="AA53:AG53"/>
    <mergeCell ref="W54:AA55"/>
    <mergeCell ref="AB54:AG54"/>
    <mergeCell ref="AB55:AD55"/>
    <mergeCell ref="AE55:AG55"/>
    <mergeCell ref="W56:AA56"/>
    <mergeCell ref="AB56:AD56"/>
    <mergeCell ref="AE56:AG56"/>
    <mergeCell ref="W57:AA57"/>
    <mergeCell ref="AB57:AD57"/>
    <mergeCell ref="AE57:AG57"/>
    <mergeCell ref="W58:AA58"/>
    <mergeCell ref="AB58:AD58"/>
    <mergeCell ref="AE58:AG58"/>
    <mergeCell ref="W59:AA59"/>
    <mergeCell ref="AB59:AD59"/>
    <mergeCell ref="AE59:AG59"/>
    <mergeCell ref="W60:AA60"/>
    <mergeCell ref="AB60:AD60"/>
    <mergeCell ref="AE60:AG60"/>
    <mergeCell ref="W61:AA61"/>
    <mergeCell ref="AB61:AD61"/>
    <mergeCell ref="AE61:AG61"/>
    <mergeCell ref="W62:AA62"/>
    <mergeCell ref="AB62:AD62"/>
    <mergeCell ref="AE62:AG62"/>
    <mergeCell ref="W63:AG63"/>
    <mergeCell ref="W64:AB64"/>
    <mergeCell ref="AC64:AD65"/>
    <mergeCell ref="AE64:AG65"/>
    <mergeCell ref="W65:X65"/>
    <mergeCell ref="Y65:Z65"/>
    <mergeCell ref="AA65:AB65"/>
    <mergeCell ref="W66:X66"/>
    <mergeCell ref="Y66:Z66"/>
    <mergeCell ref="AA66:AB66"/>
    <mergeCell ref="AC66:AD66"/>
    <mergeCell ref="AE66:AF66"/>
    <mergeCell ref="W67:X67"/>
    <mergeCell ref="Y67:Z67"/>
    <mergeCell ref="AA67:AB67"/>
    <mergeCell ref="AC67:AD67"/>
    <mergeCell ref="AE67:AF67"/>
    <mergeCell ref="W68:AG68"/>
    <mergeCell ref="W69:AB69"/>
    <mergeCell ref="AC69:AD70"/>
    <mergeCell ref="AE69:AG70"/>
    <mergeCell ref="W70:X70"/>
    <mergeCell ref="Y70:Z70"/>
    <mergeCell ref="AA70:AB70"/>
    <mergeCell ref="W71:X71"/>
    <mergeCell ref="Y71:Z71"/>
    <mergeCell ref="AA71:AB71"/>
    <mergeCell ref="AC71:AD71"/>
    <mergeCell ref="AE71:AF71"/>
    <mergeCell ref="W72:AG72"/>
    <mergeCell ref="W73:AG73"/>
    <mergeCell ref="W74:AG74"/>
    <mergeCell ref="W75:AG75"/>
    <mergeCell ref="W76:AG76"/>
    <mergeCell ref="W77:AG77"/>
    <mergeCell ref="W78:Z78"/>
    <mergeCell ref="W80:Y80"/>
    <mergeCell ref="AA80:AC80"/>
    <mergeCell ref="AE80:AG80"/>
    <mergeCell ref="W81:Z81"/>
    <mergeCell ref="W82:AB82"/>
    <mergeCell ref="AF82:AG82"/>
    <mergeCell ref="AD83:AE83"/>
    <mergeCell ref="AF83:AG83"/>
    <mergeCell ref="AD84:AE84"/>
    <mergeCell ref="AF84:AG84"/>
    <mergeCell ref="AD85:AG85"/>
    <mergeCell ref="AD86:AG86"/>
    <mergeCell ref="AD87:AG87"/>
    <mergeCell ref="AD88:AG88"/>
    <mergeCell ref="AD89:AG89"/>
    <mergeCell ref="Y91:AE91"/>
    <mergeCell ref="W93:Z93"/>
    <mergeCell ref="AA93:AG93"/>
    <mergeCell ref="W94:Z94"/>
    <mergeCell ref="AA94:AG94"/>
    <mergeCell ref="W95:Z95"/>
    <mergeCell ref="AA95:AG95"/>
    <mergeCell ref="W96:Z96"/>
    <mergeCell ref="AA96:AG96"/>
    <mergeCell ref="W97:AA98"/>
    <mergeCell ref="AB97:AG97"/>
    <mergeCell ref="AB98:AD98"/>
    <mergeCell ref="AE98:AG98"/>
    <mergeCell ref="W99:AA99"/>
    <mergeCell ref="AB99:AD99"/>
    <mergeCell ref="AE99:AG99"/>
    <mergeCell ref="W100:AA100"/>
    <mergeCell ref="AB100:AD100"/>
    <mergeCell ref="AE100:AG100"/>
    <mergeCell ref="W101:AA101"/>
    <mergeCell ref="AB101:AD101"/>
    <mergeCell ref="AE101:AG101"/>
    <mergeCell ref="W102:AA102"/>
    <mergeCell ref="AB102:AD102"/>
    <mergeCell ref="AE102:AG102"/>
    <mergeCell ref="W103:AA103"/>
    <mergeCell ref="AB103:AD103"/>
    <mergeCell ref="AE103:AG103"/>
    <mergeCell ref="W104:AA104"/>
    <mergeCell ref="AB104:AD104"/>
    <mergeCell ref="AE104:AG104"/>
    <mergeCell ref="W105:AA105"/>
    <mergeCell ref="AB105:AD105"/>
    <mergeCell ref="AE105:AG105"/>
    <mergeCell ref="W106:AG106"/>
    <mergeCell ref="W107:AB107"/>
    <mergeCell ref="AC107:AD108"/>
    <mergeCell ref="AE107:AG108"/>
    <mergeCell ref="W108:X108"/>
    <mergeCell ref="Y108:Z108"/>
    <mergeCell ref="AA108:AB108"/>
    <mergeCell ref="W109:X109"/>
    <mergeCell ref="Y109:Z109"/>
    <mergeCell ref="AA109:AB109"/>
    <mergeCell ref="AC109:AD109"/>
    <mergeCell ref="AE109:AF109"/>
    <mergeCell ref="W110:X110"/>
    <mergeCell ref="Y110:Z110"/>
    <mergeCell ref="AA110:AB110"/>
    <mergeCell ref="AC110:AD110"/>
    <mergeCell ref="AE110:AF110"/>
    <mergeCell ref="W111:AG111"/>
    <mergeCell ref="W112:AB112"/>
    <mergeCell ref="AC112:AD113"/>
    <mergeCell ref="AE112:AG113"/>
    <mergeCell ref="W113:X113"/>
    <mergeCell ref="Y113:Z113"/>
    <mergeCell ref="AA113:AB113"/>
    <mergeCell ref="W114:X114"/>
    <mergeCell ref="Y114:Z114"/>
    <mergeCell ref="AA114:AB114"/>
    <mergeCell ref="AC114:AD114"/>
    <mergeCell ref="AE114:AF114"/>
    <mergeCell ref="W115:AG115"/>
    <mergeCell ref="W116:AG116"/>
    <mergeCell ref="W117:AG117"/>
    <mergeCell ref="W118:AG118"/>
    <mergeCell ref="W119:AG119"/>
    <mergeCell ref="W120:AG120"/>
    <mergeCell ref="W121:Z121"/>
    <mergeCell ref="W123:Y123"/>
    <mergeCell ref="AA123:AC123"/>
    <mergeCell ref="AE123:AG123"/>
    <mergeCell ref="W124:Z124"/>
    <mergeCell ref="W125:AB125"/>
    <mergeCell ref="AF125:AG125"/>
    <mergeCell ref="AD126:AE126"/>
    <mergeCell ref="AF126:AG126"/>
    <mergeCell ref="AD127:AE127"/>
    <mergeCell ref="AF127:AG127"/>
    <mergeCell ref="AD128:AG128"/>
    <mergeCell ref="AD129:AG129"/>
    <mergeCell ref="AD130:AG130"/>
    <mergeCell ref="AD131:AG131"/>
    <mergeCell ref="Y133:AE133"/>
    <mergeCell ref="AD132:AG132"/>
    <mergeCell ref="W135:Z135"/>
    <mergeCell ref="AA135:AG135"/>
    <mergeCell ref="W136:Z136"/>
    <mergeCell ref="AA136:AG136"/>
    <mergeCell ref="W137:Z137"/>
    <mergeCell ref="AA137:AG137"/>
    <mergeCell ref="W138:Z138"/>
    <mergeCell ref="AA138:AG138"/>
    <mergeCell ref="W139:AA140"/>
    <mergeCell ref="AB139:AG139"/>
    <mergeCell ref="AB140:AD140"/>
    <mergeCell ref="AE140:AG140"/>
    <mergeCell ref="W141:AA141"/>
    <mergeCell ref="AB141:AD141"/>
    <mergeCell ref="AE141:AG141"/>
    <mergeCell ref="W142:AA142"/>
    <mergeCell ref="AB142:AD142"/>
    <mergeCell ref="AE142:AG142"/>
    <mergeCell ref="W143:AA143"/>
    <mergeCell ref="AB143:AD143"/>
    <mergeCell ref="AE143:AG143"/>
    <mergeCell ref="W144:AA144"/>
    <mergeCell ref="AB144:AD144"/>
    <mergeCell ref="AE144:AG144"/>
    <mergeCell ref="W145:AA145"/>
    <mergeCell ref="AB145:AD145"/>
    <mergeCell ref="AE145:AG145"/>
    <mergeCell ref="W146:AA146"/>
    <mergeCell ref="AB146:AD146"/>
    <mergeCell ref="AE146:AG146"/>
    <mergeCell ref="W147:AA147"/>
    <mergeCell ref="AB147:AD147"/>
    <mergeCell ref="AE147:AG147"/>
    <mergeCell ref="W148:AA148"/>
    <mergeCell ref="AB148:AD148"/>
    <mergeCell ref="AE148:AG148"/>
    <mergeCell ref="W149:AA149"/>
    <mergeCell ref="AB149:AD149"/>
    <mergeCell ref="AE149:AG149"/>
    <mergeCell ref="W150:AA150"/>
    <mergeCell ref="AB150:AD150"/>
    <mergeCell ref="AE150:AG150"/>
    <mergeCell ref="W151:AA151"/>
    <mergeCell ref="AB151:AD151"/>
    <mergeCell ref="AE151:AG151"/>
    <mergeCell ref="W152:AA152"/>
    <mergeCell ref="AB152:AD152"/>
    <mergeCell ref="AE152:AG152"/>
    <mergeCell ref="W153:AG153"/>
    <mergeCell ref="W154:AB154"/>
    <mergeCell ref="AC154:AD155"/>
    <mergeCell ref="AE154:AG155"/>
    <mergeCell ref="W155:X155"/>
    <mergeCell ref="Y155:Z155"/>
    <mergeCell ref="AA155:AB155"/>
    <mergeCell ref="W156:X156"/>
    <mergeCell ref="Y156:Z156"/>
    <mergeCell ref="AA156:AB156"/>
    <mergeCell ref="AC156:AD156"/>
    <mergeCell ref="AE156:AF156"/>
    <mergeCell ref="W157:AG157"/>
    <mergeCell ref="W158:AG158"/>
    <mergeCell ref="W159:AG159"/>
    <mergeCell ref="W160:AG160"/>
    <mergeCell ref="W161:AG161"/>
    <mergeCell ref="W162:AG162"/>
    <mergeCell ref="W163:Z163"/>
    <mergeCell ref="W165:Y165"/>
    <mergeCell ref="AA165:AC165"/>
    <mergeCell ref="AE165:AG165"/>
    <mergeCell ref="W166:Z166"/>
    <mergeCell ref="W167:AB167"/>
    <mergeCell ref="AF167:AG167"/>
    <mergeCell ref="AD168:AE168"/>
    <mergeCell ref="AF168:AG168"/>
    <mergeCell ref="AD169:AE169"/>
    <mergeCell ref="AF169:AG169"/>
    <mergeCell ref="AD170:AG170"/>
    <mergeCell ref="AD171:AG171"/>
    <mergeCell ref="AD172:AG172"/>
    <mergeCell ref="AD173:AG173"/>
    <mergeCell ref="Y175:AE175"/>
    <mergeCell ref="W177:Z177"/>
    <mergeCell ref="AA177:AG177"/>
    <mergeCell ref="W178:Z178"/>
    <mergeCell ref="AA178:AG178"/>
    <mergeCell ref="W179:Z179"/>
    <mergeCell ref="AA179:AG179"/>
    <mergeCell ref="W180:Z180"/>
    <mergeCell ref="AA180:AG180"/>
    <mergeCell ref="W181:AA182"/>
    <mergeCell ref="AB181:AG181"/>
    <mergeCell ref="AB182:AD182"/>
    <mergeCell ref="AE182:AG182"/>
    <mergeCell ref="W183:AA183"/>
    <mergeCell ref="AB183:AD183"/>
    <mergeCell ref="AE183:AG183"/>
    <mergeCell ref="W184:AA184"/>
    <mergeCell ref="AB184:AD184"/>
    <mergeCell ref="AE184:AG184"/>
    <mergeCell ref="W185:AA185"/>
    <mergeCell ref="AB185:AD185"/>
    <mergeCell ref="AE185:AG185"/>
    <mergeCell ref="W186:AA186"/>
    <mergeCell ref="AB186:AD186"/>
    <mergeCell ref="AE186:AG186"/>
    <mergeCell ref="W187:AA187"/>
    <mergeCell ref="AB187:AD187"/>
    <mergeCell ref="AE187:AG187"/>
    <mergeCell ref="W188:AA188"/>
    <mergeCell ref="AB188:AD188"/>
    <mergeCell ref="AE188:AG188"/>
    <mergeCell ref="W189:AA189"/>
    <mergeCell ref="AB189:AD189"/>
    <mergeCell ref="AE189:AG189"/>
    <mergeCell ref="W190:AA190"/>
    <mergeCell ref="AB190:AD190"/>
    <mergeCell ref="AE190:AG190"/>
    <mergeCell ref="W191:AA191"/>
    <mergeCell ref="AB191:AD191"/>
    <mergeCell ref="AE191:AG191"/>
    <mergeCell ref="W192:AA192"/>
    <mergeCell ref="AB192:AD192"/>
    <mergeCell ref="AE192:AG192"/>
    <mergeCell ref="W193:AA193"/>
    <mergeCell ref="AB193:AD193"/>
    <mergeCell ref="AE193:AG193"/>
    <mergeCell ref="W194:AA194"/>
    <mergeCell ref="AB194:AD194"/>
    <mergeCell ref="AE194:AG194"/>
    <mergeCell ref="W195:AG195"/>
    <mergeCell ref="W196:AB196"/>
    <mergeCell ref="AC196:AD197"/>
    <mergeCell ref="AE196:AG197"/>
    <mergeCell ref="W197:X197"/>
    <mergeCell ref="Y197:Z197"/>
    <mergeCell ref="AA197:AB197"/>
    <mergeCell ref="W198:X198"/>
    <mergeCell ref="Y198:Z198"/>
    <mergeCell ref="AA198:AB198"/>
    <mergeCell ref="AC198:AD198"/>
    <mergeCell ref="AE198:AF198"/>
    <mergeCell ref="W199:AG199"/>
    <mergeCell ref="W200:AG200"/>
    <mergeCell ref="W201:AG201"/>
    <mergeCell ref="W202:AG202"/>
    <mergeCell ref="W203:AG203"/>
    <mergeCell ref="W204:AG204"/>
    <mergeCell ref="W205:Z205"/>
    <mergeCell ref="W207:Y207"/>
    <mergeCell ref="AA207:AC207"/>
    <mergeCell ref="AE207:AG207"/>
    <mergeCell ref="W208:Z208"/>
    <mergeCell ref="W209:AB209"/>
    <mergeCell ref="AF209:AG209"/>
    <mergeCell ref="AD210:AE210"/>
    <mergeCell ref="AF210:AG210"/>
    <mergeCell ref="AD211:AE211"/>
    <mergeCell ref="AF211:AG211"/>
    <mergeCell ref="AD212:AG212"/>
    <mergeCell ref="AD213:AG213"/>
    <mergeCell ref="AD214:AG214"/>
    <mergeCell ref="AD215:AG215"/>
    <mergeCell ref="Y217:AE217"/>
    <mergeCell ref="W219:Z219"/>
    <mergeCell ref="AA219:AG219"/>
    <mergeCell ref="W220:Z220"/>
    <mergeCell ref="AA220:AG220"/>
    <mergeCell ref="W221:Z221"/>
    <mergeCell ref="AA221:AG221"/>
    <mergeCell ref="W222:Z222"/>
    <mergeCell ref="AA222:AG222"/>
    <mergeCell ref="W223:AA224"/>
    <mergeCell ref="AB223:AG223"/>
    <mergeCell ref="AB224:AD224"/>
    <mergeCell ref="AE224:AG224"/>
    <mergeCell ref="W225:AA225"/>
    <mergeCell ref="AB225:AD225"/>
    <mergeCell ref="AE225:AG225"/>
    <mergeCell ref="W226:AA226"/>
    <mergeCell ref="AB226:AD226"/>
    <mergeCell ref="AE226:AG226"/>
    <mergeCell ref="W227:AA227"/>
    <mergeCell ref="AB227:AD227"/>
    <mergeCell ref="AE227:AG227"/>
    <mergeCell ref="W228:AA228"/>
    <mergeCell ref="AB228:AD228"/>
    <mergeCell ref="AE228:AG228"/>
    <mergeCell ref="W229:AA229"/>
    <mergeCell ref="AB229:AD229"/>
    <mergeCell ref="AE229:AG229"/>
    <mergeCell ref="W230:AA230"/>
    <mergeCell ref="AB230:AD230"/>
    <mergeCell ref="AE230:AG230"/>
    <mergeCell ref="W231:AA231"/>
    <mergeCell ref="AB231:AD231"/>
    <mergeCell ref="AE231:AG231"/>
    <mergeCell ref="W232:AA232"/>
    <mergeCell ref="AB232:AD232"/>
    <mergeCell ref="AE232:AG232"/>
    <mergeCell ref="W233:AA233"/>
    <mergeCell ref="AB233:AD233"/>
    <mergeCell ref="AE233:AG233"/>
    <mergeCell ref="W234:AA234"/>
    <mergeCell ref="AB234:AD234"/>
    <mergeCell ref="AE234:AG234"/>
    <mergeCell ref="W235:AA235"/>
    <mergeCell ref="AB235:AD235"/>
    <mergeCell ref="AE235:AG235"/>
    <mergeCell ref="W236:AA236"/>
    <mergeCell ref="AB236:AD236"/>
    <mergeCell ref="AE236:AG236"/>
    <mergeCell ref="W237:AG237"/>
    <mergeCell ref="W238:AB238"/>
    <mergeCell ref="AC238:AD239"/>
    <mergeCell ref="AE238:AG239"/>
    <mergeCell ref="W239:X239"/>
    <mergeCell ref="Y239:Z239"/>
    <mergeCell ref="AA239:AB239"/>
    <mergeCell ref="W240:X240"/>
    <mergeCell ref="Y240:Z240"/>
    <mergeCell ref="AA240:AB240"/>
    <mergeCell ref="AC240:AD240"/>
    <mergeCell ref="AE240:AF240"/>
    <mergeCell ref="W241:AG241"/>
    <mergeCell ref="W242:AG242"/>
    <mergeCell ref="W243:AG243"/>
    <mergeCell ref="W244:AG244"/>
    <mergeCell ref="W245:AG245"/>
    <mergeCell ref="W246:AG246"/>
    <mergeCell ref="W247:Z247"/>
    <mergeCell ref="W249:Y249"/>
    <mergeCell ref="AA249:AC249"/>
    <mergeCell ref="AE249:AG249"/>
    <mergeCell ref="W250:Z250"/>
    <mergeCell ref="W251:AB251"/>
    <mergeCell ref="AF251:AG251"/>
    <mergeCell ref="AD252:AE252"/>
    <mergeCell ref="AF252:AG252"/>
    <mergeCell ref="AD253:AE253"/>
    <mergeCell ref="AF253:AG253"/>
    <mergeCell ref="AD254:AG254"/>
    <mergeCell ref="AD255:AG255"/>
    <mergeCell ref="AD256:AG256"/>
    <mergeCell ref="AD257:AG257"/>
    <mergeCell ref="Y259:AE259"/>
    <mergeCell ref="W261:Z261"/>
    <mergeCell ref="AA261:AG261"/>
    <mergeCell ref="W262:Z262"/>
    <mergeCell ref="AA262:AG262"/>
    <mergeCell ref="W263:Z263"/>
    <mergeCell ref="AA263:AG263"/>
    <mergeCell ref="W264:Z264"/>
    <mergeCell ref="AA264:AG264"/>
    <mergeCell ref="W265:AA266"/>
    <mergeCell ref="AB265:AG265"/>
    <mergeCell ref="AB266:AD266"/>
    <mergeCell ref="AE266:AG266"/>
    <mergeCell ref="W267:AA267"/>
    <mergeCell ref="AB267:AD267"/>
    <mergeCell ref="AE267:AG267"/>
    <mergeCell ref="W268:AA268"/>
    <mergeCell ref="AB268:AD268"/>
    <mergeCell ref="AE268:AG268"/>
    <mergeCell ref="W269:AA269"/>
    <mergeCell ref="AB269:AD269"/>
    <mergeCell ref="AE269:AG269"/>
    <mergeCell ref="W270:AA270"/>
    <mergeCell ref="AB270:AD270"/>
    <mergeCell ref="AE270:AG270"/>
    <mergeCell ref="W271:AA271"/>
    <mergeCell ref="AB271:AD271"/>
    <mergeCell ref="AE271:AG271"/>
    <mergeCell ref="W272:AA272"/>
    <mergeCell ref="AB272:AD272"/>
    <mergeCell ref="AE272:AG272"/>
    <mergeCell ref="W273:AA273"/>
    <mergeCell ref="AB273:AD273"/>
    <mergeCell ref="AE273:AG273"/>
    <mergeCell ref="W274:AA274"/>
    <mergeCell ref="AB274:AD274"/>
    <mergeCell ref="AE274:AG274"/>
    <mergeCell ref="W275:AA275"/>
    <mergeCell ref="AB275:AD275"/>
    <mergeCell ref="AE275:AG275"/>
    <mergeCell ref="W276:AA276"/>
    <mergeCell ref="AB276:AD276"/>
    <mergeCell ref="AE276:AG276"/>
    <mergeCell ref="W277:AA277"/>
    <mergeCell ref="AB277:AD277"/>
    <mergeCell ref="AE277:AG277"/>
    <mergeCell ref="W278:AA278"/>
    <mergeCell ref="AB278:AD278"/>
    <mergeCell ref="AE278:AG278"/>
    <mergeCell ref="W279:AG279"/>
    <mergeCell ref="W280:AB280"/>
    <mergeCell ref="AC280:AD281"/>
    <mergeCell ref="AE280:AG281"/>
    <mergeCell ref="W281:X281"/>
    <mergeCell ref="Y281:Z281"/>
    <mergeCell ref="AA281:AB281"/>
    <mergeCell ref="W282:X282"/>
    <mergeCell ref="Y282:Z282"/>
    <mergeCell ref="AA282:AB282"/>
    <mergeCell ref="AC282:AD282"/>
    <mergeCell ref="AE282:AF282"/>
    <mergeCell ref="W283:AG283"/>
    <mergeCell ref="W284:AG284"/>
    <mergeCell ref="W285:AG285"/>
    <mergeCell ref="W286:AG286"/>
    <mergeCell ref="W287:AG287"/>
    <mergeCell ref="W288:AG288"/>
    <mergeCell ref="W289:Z289"/>
    <mergeCell ref="W291:Y291"/>
    <mergeCell ref="AA291:AC291"/>
    <mergeCell ref="AE291:AG291"/>
    <mergeCell ref="W292:Z292"/>
    <mergeCell ref="W293:AB293"/>
    <mergeCell ref="AF293:AG293"/>
    <mergeCell ref="AD294:AE294"/>
    <mergeCell ref="AF294:AG294"/>
    <mergeCell ref="AD295:AE295"/>
    <mergeCell ref="AF295:AG295"/>
    <mergeCell ref="AD296:AG296"/>
    <mergeCell ref="AD297:AG297"/>
    <mergeCell ref="AD298:AG298"/>
    <mergeCell ref="AD299:AG299"/>
    <mergeCell ref="Y301:AE301"/>
    <mergeCell ref="W303:Z303"/>
    <mergeCell ref="AA303:AG303"/>
    <mergeCell ref="W304:Z304"/>
    <mergeCell ref="AA304:AG304"/>
    <mergeCell ref="W305:Z305"/>
    <mergeCell ref="AA305:AG305"/>
    <mergeCell ref="W306:Z306"/>
    <mergeCell ref="AA306:AG306"/>
    <mergeCell ref="W307:AA308"/>
    <mergeCell ref="AB307:AG307"/>
    <mergeCell ref="AB308:AD308"/>
    <mergeCell ref="AE308:AG308"/>
    <mergeCell ref="W309:AA309"/>
    <mergeCell ref="AB309:AD309"/>
    <mergeCell ref="AE309:AG309"/>
    <mergeCell ref="W310:AA310"/>
    <mergeCell ref="AB310:AD310"/>
    <mergeCell ref="AE310:AG310"/>
    <mergeCell ref="W311:AA311"/>
    <mergeCell ref="AB311:AD311"/>
    <mergeCell ref="AE311:AG311"/>
    <mergeCell ref="W312:AA312"/>
    <mergeCell ref="AB312:AD312"/>
    <mergeCell ref="AE312:AG312"/>
    <mergeCell ref="W313:AA313"/>
    <mergeCell ref="AB313:AD313"/>
    <mergeCell ref="AE313:AG313"/>
    <mergeCell ref="W314:AA314"/>
    <mergeCell ref="AB314:AD314"/>
    <mergeCell ref="AE314:AG314"/>
    <mergeCell ref="W315:AA315"/>
    <mergeCell ref="AB315:AD315"/>
    <mergeCell ref="AE315:AG315"/>
    <mergeCell ref="W316:AA316"/>
    <mergeCell ref="AB316:AD316"/>
    <mergeCell ref="AE316:AG316"/>
    <mergeCell ref="W317:AA317"/>
    <mergeCell ref="AB317:AD317"/>
    <mergeCell ref="AE317:AG317"/>
    <mergeCell ref="W318:AA318"/>
    <mergeCell ref="AB318:AD318"/>
    <mergeCell ref="AE318:AG318"/>
    <mergeCell ref="W319:AA319"/>
    <mergeCell ref="AB319:AD319"/>
    <mergeCell ref="AE319:AG319"/>
    <mergeCell ref="W320:AA320"/>
    <mergeCell ref="AB320:AD320"/>
    <mergeCell ref="AE320:AG320"/>
    <mergeCell ref="W321:AG321"/>
    <mergeCell ref="W322:AB322"/>
    <mergeCell ref="AC322:AD323"/>
    <mergeCell ref="AE322:AG323"/>
    <mergeCell ref="W323:X323"/>
    <mergeCell ref="Y323:Z323"/>
    <mergeCell ref="AA323:AB323"/>
    <mergeCell ref="W324:X324"/>
    <mergeCell ref="Y324:Z324"/>
    <mergeCell ref="AA324:AB324"/>
    <mergeCell ref="AC324:AD324"/>
    <mergeCell ref="AE324:AF324"/>
    <mergeCell ref="W325:AG325"/>
    <mergeCell ref="W326:AG326"/>
    <mergeCell ref="W327:AG327"/>
    <mergeCell ref="W328:AG328"/>
    <mergeCell ref="W329:AG329"/>
    <mergeCell ref="W330:AG330"/>
    <mergeCell ref="W331:Z331"/>
    <mergeCell ref="W333:Y333"/>
    <mergeCell ref="AA333:AC333"/>
    <mergeCell ref="AE333:AG333"/>
    <mergeCell ref="W334:Z334"/>
    <mergeCell ref="W335:AB335"/>
    <mergeCell ref="AF335:AG335"/>
    <mergeCell ref="AD336:AE336"/>
    <mergeCell ref="AF336:AG336"/>
    <mergeCell ref="AD337:AE337"/>
    <mergeCell ref="AF337:AG337"/>
    <mergeCell ref="AD338:AG338"/>
    <mergeCell ref="AD339:AG339"/>
    <mergeCell ref="AD340:AG340"/>
    <mergeCell ref="AD341:AG341"/>
    <mergeCell ref="Y343:AE343"/>
    <mergeCell ref="W345:Z345"/>
    <mergeCell ref="AA345:AG345"/>
    <mergeCell ref="W346:Z346"/>
    <mergeCell ref="AA346:AG346"/>
    <mergeCell ref="W347:Z347"/>
    <mergeCell ref="AA347:AG347"/>
    <mergeCell ref="W348:Z348"/>
    <mergeCell ref="AA348:AG348"/>
    <mergeCell ref="W349:AA350"/>
    <mergeCell ref="AB349:AG349"/>
    <mergeCell ref="AB350:AD350"/>
    <mergeCell ref="AE350:AG350"/>
    <mergeCell ref="W351:AA351"/>
    <mergeCell ref="AB351:AD351"/>
    <mergeCell ref="AE351:AG351"/>
    <mergeCell ref="W352:AA352"/>
    <mergeCell ref="AB352:AD352"/>
    <mergeCell ref="AE352:AG352"/>
    <mergeCell ref="W353:AA353"/>
    <mergeCell ref="AB353:AD353"/>
    <mergeCell ref="AE353:AG353"/>
    <mergeCell ref="W354:AA354"/>
    <mergeCell ref="AB354:AD354"/>
    <mergeCell ref="AE354:AG354"/>
    <mergeCell ref="W355:AA355"/>
    <mergeCell ref="AB355:AD355"/>
    <mergeCell ref="AE355:AG355"/>
    <mergeCell ref="W356:AA356"/>
    <mergeCell ref="AB356:AD356"/>
    <mergeCell ref="AE356:AG356"/>
    <mergeCell ref="W357:AA357"/>
    <mergeCell ref="AB357:AD357"/>
    <mergeCell ref="AE357:AG357"/>
    <mergeCell ref="W358:AA358"/>
    <mergeCell ref="AB358:AD358"/>
    <mergeCell ref="AE358:AG358"/>
    <mergeCell ref="W359:AA359"/>
    <mergeCell ref="AB359:AD359"/>
    <mergeCell ref="AE359:AG359"/>
    <mergeCell ref="W360:AA360"/>
    <mergeCell ref="AB360:AD360"/>
    <mergeCell ref="AE360:AG360"/>
    <mergeCell ref="W361:AA361"/>
    <mergeCell ref="AB361:AD361"/>
    <mergeCell ref="AE361:AG361"/>
    <mergeCell ref="W362:AA362"/>
    <mergeCell ref="AB362:AD362"/>
    <mergeCell ref="AE362:AG362"/>
    <mergeCell ref="W363:AG363"/>
    <mergeCell ref="W364:AB364"/>
    <mergeCell ref="AC364:AD365"/>
    <mergeCell ref="AE364:AG365"/>
    <mergeCell ref="W365:X365"/>
    <mergeCell ref="Y365:Z365"/>
    <mergeCell ref="AA365:AB365"/>
    <mergeCell ref="W366:X366"/>
    <mergeCell ref="Y366:Z366"/>
    <mergeCell ref="AA366:AB366"/>
    <mergeCell ref="AC366:AD366"/>
    <mergeCell ref="AE366:AF366"/>
    <mergeCell ref="W367:AG367"/>
    <mergeCell ref="W368:AG368"/>
    <mergeCell ref="W369:AG369"/>
    <mergeCell ref="W370:AG370"/>
    <mergeCell ref="W371:AG371"/>
    <mergeCell ref="W372:AG372"/>
    <mergeCell ref="W373:Z373"/>
    <mergeCell ref="W375:Y375"/>
    <mergeCell ref="AA375:AC375"/>
    <mergeCell ref="AE375:AG375"/>
    <mergeCell ref="W376:Z376"/>
    <mergeCell ref="W377:AB377"/>
    <mergeCell ref="AF377:AG377"/>
    <mergeCell ref="AD378:AE378"/>
    <mergeCell ref="AF378:AG378"/>
    <mergeCell ref="AD379:AE379"/>
    <mergeCell ref="AF379:AG379"/>
    <mergeCell ref="AD380:AG380"/>
    <mergeCell ref="AD381:AG381"/>
    <mergeCell ref="AD382:AG382"/>
    <mergeCell ref="AD383:AG383"/>
    <mergeCell ref="Y385:AE385"/>
    <mergeCell ref="W387:Z387"/>
    <mergeCell ref="AA387:AG387"/>
    <mergeCell ref="W388:Z388"/>
    <mergeCell ref="AA388:AG388"/>
    <mergeCell ref="W389:Z389"/>
    <mergeCell ref="AA389:AG389"/>
    <mergeCell ref="W390:Z390"/>
    <mergeCell ref="AA390:AG390"/>
    <mergeCell ref="W391:AA392"/>
    <mergeCell ref="AB391:AG391"/>
    <mergeCell ref="AB392:AD392"/>
    <mergeCell ref="AE392:AG392"/>
    <mergeCell ref="W393:AA393"/>
    <mergeCell ref="AB393:AD393"/>
    <mergeCell ref="AE393:AG393"/>
    <mergeCell ref="W394:AA394"/>
    <mergeCell ref="AB394:AD394"/>
    <mergeCell ref="AE394:AG394"/>
    <mergeCell ref="W395:AA395"/>
    <mergeCell ref="AB395:AD395"/>
    <mergeCell ref="AE395:AG395"/>
    <mergeCell ref="W396:AA396"/>
    <mergeCell ref="AB396:AD396"/>
    <mergeCell ref="AE396:AG396"/>
    <mergeCell ref="W397:AA397"/>
    <mergeCell ref="AB397:AD397"/>
    <mergeCell ref="AE397:AG397"/>
    <mergeCell ref="W398:AA398"/>
    <mergeCell ref="AB398:AD398"/>
    <mergeCell ref="AE398:AG398"/>
    <mergeCell ref="W399:AA399"/>
    <mergeCell ref="AB399:AD399"/>
    <mergeCell ref="AE399:AG399"/>
    <mergeCell ref="AE417:AG417"/>
    <mergeCell ref="W418:Z418"/>
    <mergeCell ref="W419:AB419"/>
    <mergeCell ref="AF419:AG419"/>
    <mergeCell ref="W400:AA400"/>
    <mergeCell ref="AB400:AD400"/>
    <mergeCell ref="AE400:AG400"/>
    <mergeCell ref="W401:AA401"/>
    <mergeCell ref="AB401:AD401"/>
    <mergeCell ref="AE401:AG401"/>
    <mergeCell ref="W402:AA402"/>
    <mergeCell ref="AB402:AD402"/>
    <mergeCell ref="AE402:AG402"/>
    <mergeCell ref="W403:AA403"/>
    <mergeCell ref="AB403:AD403"/>
    <mergeCell ref="AE403:AG403"/>
    <mergeCell ref="W404:AA404"/>
    <mergeCell ref="AB404:AD404"/>
    <mergeCell ref="AE404:AG404"/>
    <mergeCell ref="W405:AG405"/>
    <mergeCell ref="W406:AB406"/>
    <mergeCell ref="AC406:AD407"/>
    <mergeCell ref="AE406:AG407"/>
    <mergeCell ref="W407:X407"/>
    <mergeCell ref="Y407:Z407"/>
    <mergeCell ref="AA407:AB407"/>
    <mergeCell ref="AH393:AJ393"/>
    <mergeCell ref="AD420:AE420"/>
    <mergeCell ref="AF420:AG420"/>
    <mergeCell ref="AD421:AE421"/>
    <mergeCell ref="AF421:AG421"/>
    <mergeCell ref="AD422:AG422"/>
    <mergeCell ref="AD423:AG423"/>
    <mergeCell ref="AD424:AG424"/>
    <mergeCell ref="AD425:AG425"/>
    <mergeCell ref="Y427:AE427"/>
    <mergeCell ref="W429:Z429"/>
    <mergeCell ref="AA429:AG429"/>
    <mergeCell ref="W430:Z430"/>
    <mergeCell ref="AA430:AG430"/>
    <mergeCell ref="W431:Z431"/>
    <mergeCell ref="AA431:AG431"/>
    <mergeCell ref="W432:Z432"/>
    <mergeCell ref="AA432:AG432"/>
    <mergeCell ref="W408:X408"/>
    <mergeCell ref="Y408:Z408"/>
    <mergeCell ref="AA408:AB408"/>
    <mergeCell ref="AC408:AD408"/>
    <mergeCell ref="AE408:AF408"/>
    <mergeCell ref="W409:AG409"/>
    <mergeCell ref="W410:AG410"/>
    <mergeCell ref="W411:AG411"/>
    <mergeCell ref="W412:AG412"/>
    <mergeCell ref="W413:AG413"/>
    <mergeCell ref="W414:AG414"/>
    <mergeCell ref="W415:Z415"/>
    <mergeCell ref="W417:Y417"/>
    <mergeCell ref="AA417:AC417"/>
    <mergeCell ref="W433:AA434"/>
    <mergeCell ref="AB433:AG433"/>
    <mergeCell ref="AB434:AD434"/>
    <mergeCell ref="AE434:AG434"/>
    <mergeCell ref="W435:AA435"/>
    <mergeCell ref="AB435:AD435"/>
    <mergeCell ref="AE435:AG435"/>
    <mergeCell ref="W436:AA436"/>
    <mergeCell ref="AB436:AD436"/>
    <mergeCell ref="AE436:AG436"/>
    <mergeCell ref="W437:AA437"/>
    <mergeCell ref="AB437:AD437"/>
    <mergeCell ref="AE437:AG437"/>
    <mergeCell ref="W438:AA438"/>
    <mergeCell ref="AB438:AD438"/>
    <mergeCell ref="AE438:AG438"/>
    <mergeCell ref="W439:AA439"/>
    <mergeCell ref="AB439:AD439"/>
    <mergeCell ref="AE439:AG439"/>
    <mergeCell ref="W440:AA440"/>
    <mergeCell ref="AB440:AD440"/>
    <mergeCell ref="AE440:AG440"/>
    <mergeCell ref="W441:AA441"/>
    <mergeCell ref="AB441:AD441"/>
    <mergeCell ref="AE441:AG441"/>
    <mergeCell ref="W442:AA442"/>
    <mergeCell ref="AB442:AD442"/>
    <mergeCell ref="AE442:AG442"/>
    <mergeCell ref="W443:AA443"/>
    <mergeCell ref="AB443:AD443"/>
    <mergeCell ref="AE443:AG443"/>
    <mergeCell ref="W444:AA444"/>
    <mergeCell ref="AB444:AD444"/>
    <mergeCell ref="AE444:AG444"/>
    <mergeCell ref="W445:AA445"/>
    <mergeCell ref="AB445:AD445"/>
    <mergeCell ref="AE445:AG445"/>
    <mergeCell ref="AA459:AC459"/>
    <mergeCell ref="AE459:AG459"/>
    <mergeCell ref="W460:Z460"/>
    <mergeCell ref="W461:AB461"/>
    <mergeCell ref="AF461:AG461"/>
    <mergeCell ref="W462:AA462"/>
    <mergeCell ref="AB462:AD462"/>
    <mergeCell ref="AE462:AG462"/>
    <mergeCell ref="W463:AA463"/>
    <mergeCell ref="AB463:AD463"/>
    <mergeCell ref="AE463:AG463"/>
    <mergeCell ref="W446:AA446"/>
    <mergeCell ref="AB446:AD446"/>
    <mergeCell ref="AE446:AG446"/>
    <mergeCell ref="W447:AG447"/>
    <mergeCell ref="W448:AB448"/>
    <mergeCell ref="AC448:AD449"/>
    <mergeCell ref="AE448:AG449"/>
    <mergeCell ref="W449:X449"/>
    <mergeCell ref="Y449:Z449"/>
    <mergeCell ref="AA449:AB449"/>
    <mergeCell ref="W450:X450"/>
    <mergeCell ref="Y450:Z450"/>
    <mergeCell ref="AA450:AB450"/>
    <mergeCell ref="AC450:AD450"/>
    <mergeCell ref="AE450:AF450"/>
    <mergeCell ref="W451:AG451"/>
    <mergeCell ref="W452:AG452"/>
    <mergeCell ref="H426:K426"/>
    <mergeCell ref="S426:V426"/>
    <mergeCell ref="AD426:AG426"/>
    <mergeCell ref="H470:K470"/>
    <mergeCell ref="S470:V470"/>
    <mergeCell ref="H514:K514"/>
    <mergeCell ref="S514:V514"/>
    <mergeCell ref="S132:V132"/>
    <mergeCell ref="H132:K132"/>
    <mergeCell ref="H174:K174"/>
    <mergeCell ref="S174:V174"/>
    <mergeCell ref="AD174:AG174"/>
    <mergeCell ref="AD216:AG216"/>
    <mergeCell ref="H216:K216"/>
    <mergeCell ref="S216:V216"/>
    <mergeCell ref="H258:K258"/>
    <mergeCell ref="S258:V258"/>
    <mergeCell ref="AD258:AG258"/>
    <mergeCell ref="AD300:AG300"/>
    <mergeCell ref="S300:V300"/>
    <mergeCell ref="H300:K300"/>
    <mergeCell ref="H342:K342"/>
    <mergeCell ref="S342:V342"/>
    <mergeCell ref="H384:K384"/>
    <mergeCell ref="S384:V384"/>
    <mergeCell ref="AD384:AG384"/>
    <mergeCell ref="W453:AG453"/>
    <mergeCell ref="W454:AG454"/>
    <mergeCell ref="W455:AG455"/>
    <mergeCell ref="W456:AG456"/>
    <mergeCell ref="W457:Z457"/>
    <mergeCell ref="W459:Y459"/>
    <mergeCell ref="AD464:AE464"/>
    <mergeCell ref="AF464:AG464"/>
    <mergeCell ref="AD465:AE465"/>
    <mergeCell ref="AF465:AG465"/>
    <mergeCell ref="AD466:AG466"/>
    <mergeCell ref="AD467:AG467"/>
    <mergeCell ref="AD468:AG468"/>
    <mergeCell ref="AD469:AG469"/>
    <mergeCell ref="AD470:AG470"/>
    <mergeCell ref="Y471:AE471"/>
    <mergeCell ref="W473:Z473"/>
    <mergeCell ref="AA473:AG473"/>
    <mergeCell ref="W474:Z474"/>
    <mergeCell ref="AA474:AG474"/>
    <mergeCell ref="W475:Z475"/>
    <mergeCell ref="AA475:AG475"/>
    <mergeCell ref="W476:Z476"/>
    <mergeCell ref="AA476:AG476"/>
    <mergeCell ref="W477:AA478"/>
    <mergeCell ref="AB477:AG477"/>
    <mergeCell ref="AB478:AD478"/>
    <mergeCell ref="AE478:AG478"/>
    <mergeCell ref="W479:AA479"/>
    <mergeCell ref="AB479:AD479"/>
    <mergeCell ref="AE479:AG479"/>
    <mergeCell ref="W480:AA480"/>
    <mergeCell ref="AB480:AD480"/>
    <mergeCell ref="AE480:AG480"/>
    <mergeCell ref="W481:AA481"/>
    <mergeCell ref="AB481:AD481"/>
    <mergeCell ref="AE481:AG481"/>
    <mergeCell ref="W482:AA482"/>
    <mergeCell ref="AB482:AD482"/>
    <mergeCell ref="AE482:AG482"/>
    <mergeCell ref="W483:AA483"/>
    <mergeCell ref="AB483:AD483"/>
    <mergeCell ref="AE483:AG483"/>
    <mergeCell ref="W484:AA484"/>
    <mergeCell ref="AB484:AD484"/>
    <mergeCell ref="AE484:AG484"/>
    <mergeCell ref="W485:AA485"/>
    <mergeCell ref="AB485:AD485"/>
    <mergeCell ref="AE485:AG485"/>
    <mergeCell ref="W486:AA486"/>
    <mergeCell ref="AB486:AD486"/>
    <mergeCell ref="AE486:AG486"/>
    <mergeCell ref="W487:AA487"/>
    <mergeCell ref="AB487:AD487"/>
    <mergeCell ref="AE487:AG487"/>
    <mergeCell ref="W488:AA488"/>
    <mergeCell ref="AB488:AD488"/>
    <mergeCell ref="AE488:AG488"/>
    <mergeCell ref="W489:AA489"/>
    <mergeCell ref="AB489:AD489"/>
    <mergeCell ref="AE489:AG489"/>
    <mergeCell ref="W490:AA490"/>
    <mergeCell ref="AB490:AD490"/>
    <mergeCell ref="AE490:AG490"/>
    <mergeCell ref="W491:AG491"/>
    <mergeCell ref="W492:AB492"/>
    <mergeCell ref="AC492:AD493"/>
    <mergeCell ref="AE492:AG493"/>
    <mergeCell ref="W493:X493"/>
    <mergeCell ref="Y493:Z493"/>
    <mergeCell ref="AA493:AB493"/>
    <mergeCell ref="W494:X494"/>
    <mergeCell ref="Y494:Z494"/>
    <mergeCell ref="AA494:AB494"/>
    <mergeCell ref="AC494:AD494"/>
    <mergeCell ref="AE494:AF494"/>
    <mergeCell ref="W495:AG495"/>
    <mergeCell ref="W496:AG496"/>
    <mergeCell ref="W497:AG497"/>
    <mergeCell ref="W498:AG498"/>
    <mergeCell ref="W499:AG499"/>
    <mergeCell ref="W500:AG500"/>
    <mergeCell ref="W501:Z501"/>
    <mergeCell ref="W503:Y503"/>
    <mergeCell ref="AA503:AC503"/>
    <mergeCell ref="AE503:AG503"/>
    <mergeCell ref="W504:Z504"/>
    <mergeCell ref="W505:AB505"/>
    <mergeCell ref="AF505:AG505"/>
    <mergeCell ref="W506:AA506"/>
    <mergeCell ref="AB506:AD506"/>
    <mergeCell ref="AE506:AG506"/>
    <mergeCell ref="W507:AA507"/>
    <mergeCell ref="AB507:AD507"/>
    <mergeCell ref="AE507:AG507"/>
    <mergeCell ref="I569:K569"/>
    <mergeCell ref="A570:E570"/>
    <mergeCell ref="F570:H570"/>
    <mergeCell ref="I570:K570"/>
    <mergeCell ref="A571:E571"/>
    <mergeCell ref="F571:H571"/>
    <mergeCell ref="I571:K571"/>
    <mergeCell ref="H552:I552"/>
    <mergeCell ref="J552:K552"/>
    <mergeCell ref="H553:I553"/>
    <mergeCell ref="J553:K553"/>
    <mergeCell ref="H554:K554"/>
    <mergeCell ref="H555:K555"/>
    <mergeCell ref="H556:K556"/>
    <mergeCell ref="H557:K557"/>
    <mergeCell ref="H558:K558"/>
    <mergeCell ref="C560:I560"/>
    <mergeCell ref="A562:K562"/>
    <mergeCell ref="A563:D563"/>
    <mergeCell ref="E563:K563"/>
    <mergeCell ref="A564:D564"/>
    <mergeCell ref="E564:K564"/>
    <mergeCell ref="A565:K565"/>
    <mergeCell ref="A566:E567"/>
    <mergeCell ref="F566:K566"/>
    <mergeCell ref="F567:H567"/>
    <mergeCell ref="I567:K567"/>
    <mergeCell ref="A584:D584"/>
    <mergeCell ref="A585:F585"/>
    <mergeCell ref="J585:K585"/>
    <mergeCell ref="S552:T552"/>
    <mergeCell ref="U552:V552"/>
    <mergeCell ref="S553:T553"/>
    <mergeCell ref="U553:V553"/>
    <mergeCell ref="S554:V554"/>
    <mergeCell ref="S555:V555"/>
    <mergeCell ref="S556:V556"/>
    <mergeCell ref="S557:V557"/>
    <mergeCell ref="S558:V558"/>
    <mergeCell ref="N560:T560"/>
    <mergeCell ref="L562:V562"/>
    <mergeCell ref="L563:O563"/>
    <mergeCell ref="P563:V563"/>
    <mergeCell ref="L564:O564"/>
    <mergeCell ref="P564:V564"/>
    <mergeCell ref="L565:V565"/>
    <mergeCell ref="L566:P567"/>
    <mergeCell ref="Q566:V566"/>
    <mergeCell ref="Q567:S567"/>
    <mergeCell ref="T567:V567"/>
    <mergeCell ref="L568:P568"/>
    <mergeCell ref="A572:E572"/>
    <mergeCell ref="F572:H572"/>
    <mergeCell ref="I572:K572"/>
    <mergeCell ref="A573:K573"/>
    <mergeCell ref="A574:F574"/>
    <mergeCell ref="G574:H575"/>
    <mergeCell ref="I574:K575"/>
    <mergeCell ref="A575:B575"/>
    <mergeCell ref="Q568:S568"/>
    <mergeCell ref="T568:V568"/>
    <mergeCell ref="L569:P569"/>
    <mergeCell ref="Q569:S569"/>
    <mergeCell ref="T569:V569"/>
    <mergeCell ref="L570:P570"/>
    <mergeCell ref="Q570:S570"/>
    <mergeCell ref="T570:V570"/>
    <mergeCell ref="L571:P571"/>
    <mergeCell ref="Q571:S571"/>
    <mergeCell ref="T571:V571"/>
    <mergeCell ref="A579:K579"/>
    <mergeCell ref="A580:K580"/>
    <mergeCell ref="A581:K581"/>
    <mergeCell ref="A582:K582"/>
    <mergeCell ref="A583:C583"/>
    <mergeCell ref="E583:G583"/>
    <mergeCell ref="I583:K583"/>
    <mergeCell ref="C575:D575"/>
    <mergeCell ref="E575:F575"/>
    <mergeCell ref="A576:B576"/>
    <mergeCell ref="C576:D576"/>
    <mergeCell ref="E576:F576"/>
    <mergeCell ref="G576:H576"/>
    <mergeCell ref="I576:J576"/>
    <mergeCell ref="A577:K577"/>
    <mergeCell ref="A578:K578"/>
    <mergeCell ref="A568:E568"/>
    <mergeCell ref="F568:H568"/>
    <mergeCell ref="I568:K568"/>
    <mergeCell ref="A569:E569"/>
    <mergeCell ref="F569:H569"/>
    <mergeCell ref="L579:V579"/>
    <mergeCell ref="L580:V580"/>
    <mergeCell ref="L581:V581"/>
    <mergeCell ref="L582:V582"/>
    <mergeCell ref="L583:N583"/>
    <mergeCell ref="P583:R583"/>
    <mergeCell ref="T583:V583"/>
    <mergeCell ref="L584:O584"/>
    <mergeCell ref="L585:Q585"/>
    <mergeCell ref="U585:V585"/>
    <mergeCell ref="L572:P572"/>
    <mergeCell ref="Q572:S572"/>
    <mergeCell ref="T572:V572"/>
    <mergeCell ref="L573:V573"/>
    <mergeCell ref="L574:Q574"/>
    <mergeCell ref="R574:S575"/>
    <mergeCell ref="T574:V575"/>
    <mergeCell ref="L575:M575"/>
    <mergeCell ref="N575:O575"/>
    <mergeCell ref="P575:Q575"/>
    <mergeCell ref="L576:M576"/>
    <mergeCell ref="N576:O576"/>
    <mergeCell ref="P576:Q576"/>
    <mergeCell ref="R576:S576"/>
    <mergeCell ref="T576:U576"/>
    <mergeCell ref="L577:V577"/>
    <mergeCell ref="L578:V578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835"/>
  <sheetViews>
    <sheetView showWhiteSpace="0" view="pageLayout" topLeftCell="A219" workbookViewId="0">
      <selection activeCell="G244" sqref="G244:H244"/>
    </sheetView>
  </sheetViews>
  <sheetFormatPr defaultRowHeight="15" x14ac:dyDescent="0.25"/>
  <cols>
    <col min="8" max="8" width="8.140625" customWidth="1"/>
    <col min="11" max="11" width="8.140625" customWidth="1"/>
    <col min="19" max="19" width="8.7109375" customWidth="1"/>
    <col min="22" max="22" width="7.85546875" customWidth="1"/>
    <col min="30" max="30" width="8.5703125" customWidth="1"/>
    <col min="33" max="33" width="8" customWidth="1"/>
    <col min="41" max="41" width="8.42578125" customWidth="1"/>
    <col min="44" max="44" width="8.140625" customWidth="1"/>
    <col min="52" max="52" width="8.7109375" customWidth="1"/>
    <col min="55" max="55" width="7.5703125" customWidth="1"/>
  </cols>
  <sheetData>
    <row r="1" spans="1:55" ht="12.75" customHeight="1" x14ac:dyDescent="0.25">
      <c r="A1" s="6"/>
      <c r="B1" s="9"/>
      <c r="C1" s="9"/>
      <c r="D1" s="9"/>
      <c r="E1" s="9"/>
      <c r="F1" s="9"/>
      <c r="G1" s="11"/>
      <c r="H1" s="103"/>
      <c r="I1" s="103"/>
      <c r="J1" s="103" t="s">
        <v>0</v>
      </c>
      <c r="K1" s="103"/>
      <c r="L1" s="9"/>
      <c r="R1" s="1"/>
      <c r="S1" s="103"/>
      <c r="T1" s="103"/>
      <c r="U1" s="103" t="s">
        <v>0</v>
      </c>
      <c r="V1" s="103"/>
      <c r="W1" s="9"/>
      <c r="AC1" s="1"/>
      <c r="AD1" s="103"/>
      <c r="AE1" s="103"/>
      <c r="AF1" s="103" t="s">
        <v>0</v>
      </c>
      <c r="AG1" s="103"/>
      <c r="AH1" s="9"/>
      <c r="AN1" s="1"/>
      <c r="AO1" s="103"/>
      <c r="AP1" s="103"/>
      <c r="AQ1" s="103" t="s">
        <v>0</v>
      </c>
      <c r="AR1" s="103"/>
      <c r="AS1" s="23"/>
      <c r="AT1" s="7"/>
      <c r="AU1" s="7"/>
      <c r="AV1" s="7"/>
      <c r="AW1" s="7"/>
      <c r="AX1" s="7"/>
      <c r="AY1" s="3"/>
      <c r="AZ1" s="441"/>
      <c r="BA1" s="441"/>
      <c r="BB1" s="441"/>
      <c r="BC1" s="441"/>
    </row>
    <row r="2" spans="1:55" ht="12.75" customHeight="1" x14ac:dyDescent="0.25">
      <c r="A2" s="9"/>
      <c r="B2" s="9"/>
      <c r="C2" s="9"/>
      <c r="D2" s="9"/>
      <c r="E2" s="9"/>
      <c r="F2" s="9"/>
      <c r="G2" s="9"/>
      <c r="H2" s="103"/>
      <c r="I2" s="103"/>
      <c r="J2" s="103" t="s">
        <v>632</v>
      </c>
      <c r="K2" s="103"/>
      <c r="S2" s="103"/>
      <c r="T2" s="103"/>
      <c r="U2" s="103" t="s">
        <v>632</v>
      </c>
      <c r="V2" s="103"/>
      <c r="AD2" s="103"/>
      <c r="AE2" s="103"/>
      <c r="AF2" s="103" t="s">
        <v>632</v>
      </c>
      <c r="AG2" s="103"/>
      <c r="AO2" s="103"/>
      <c r="AP2" s="103"/>
      <c r="AQ2" s="103" t="s">
        <v>632</v>
      </c>
      <c r="AR2" s="103"/>
      <c r="AS2" s="7"/>
      <c r="AT2" s="7"/>
      <c r="AU2" s="7"/>
      <c r="AV2" s="7"/>
      <c r="AW2" s="7"/>
      <c r="AX2" s="7"/>
      <c r="AY2" s="7"/>
      <c r="AZ2" s="441"/>
      <c r="BA2" s="441"/>
      <c r="BB2" s="441"/>
      <c r="BC2" s="441"/>
    </row>
    <row r="3" spans="1:55" ht="17.25" customHeight="1" x14ac:dyDescent="0.25">
      <c r="A3" s="9"/>
      <c r="B3" s="9"/>
      <c r="C3" s="9"/>
      <c r="D3" s="9"/>
      <c r="E3" s="9"/>
      <c r="F3" s="9"/>
      <c r="G3" s="12"/>
      <c r="H3" s="104" t="s">
        <v>633</v>
      </c>
      <c r="I3" s="104"/>
      <c r="J3" s="104"/>
      <c r="K3" s="104"/>
      <c r="R3" s="3"/>
      <c r="S3" s="104" t="s">
        <v>633</v>
      </c>
      <c r="T3" s="104"/>
      <c r="U3" s="104"/>
      <c r="V3" s="104"/>
      <c r="AC3" s="3"/>
      <c r="AD3" s="104" t="s">
        <v>633</v>
      </c>
      <c r="AE3" s="104"/>
      <c r="AF3" s="104"/>
      <c r="AG3" s="104"/>
      <c r="AN3" s="3"/>
      <c r="AO3" s="104" t="s">
        <v>633</v>
      </c>
      <c r="AP3" s="104"/>
      <c r="AQ3" s="104"/>
      <c r="AR3" s="104"/>
      <c r="AS3" s="7"/>
      <c r="AT3" s="7"/>
      <c r="AU3" s="7"/>
      <c r="AV3" s="7"/>
      <c r="AW3" s="7"/>
      <c r="AX3" s="7"/>
      <c r="AY3" s="3"/>
      <c r="AZ3" s="108"/>
      <c r="BA3" s="108"/>
      <c r="BB3" s="108"/>
      <c r="BC3" s="108"/>
    </row>
    <row r="4" spans="1:55" ht="21.75" customHeight="1" x14ac:dyDescent="0.25">
      <c r="A4" s="9"/>
      <c r="B4" s="9"/>
      <c r="C4" s="9"/>
      <c r="D4" s="9"/>
      <c r="E4" s="9"/>
      <c r="F4" s="9"/>
      <c r="G4" s="12"/>
      <c r="H4" s="94" t="s">
        <v>1</v>
      </c>
      <c r="I4" s="94"/>
      <c r="J4" s="94"/>
      <c r="K4" s="94"/>
      <c r="R4" s="3"/>
      <c r="S4" s="94" t="s">
        <v>1</v>
      </c>
      <c r="T4" s="94"/>
      <c r="U4" s="94"/>
      <c r="V4" s="94"/>
      <c r="AC4" s="3"/>
      <c r="AD4" s="94" t="s">
        <v>1</v>
      </c>
      <c r="AE4" s="94"/>
      <c r="AF4" s="94"/>
      <c r="AG4" s="94"/>
      <c r="AN4" s="3"/>
      <c r="AO4" s="94" t="s">
        <v>1</v>
      </c>
      <c r="AP4" s="94"/>
      <c r="AQ4" s="94"/>
      <c r="AR4" s="94"/>
      <c r="AS4" s="7"/>
      <c r="AT4" s="7"/>
      <c r="AU4" s="7"/>
      <c r="AV4" s="7"/>
      <c r="AW4" s="7"/>
      <c r="AX4" s="7"/>
      <c r="AY4" s="3"/>
      <c r="AZ4" s="65"/>
      <c r="BA4" s="65"/>
      <c r="BB4" s="65"/>
      <c r="BC4" s="65"/>
    </row>
    <row r="5" spans="1:55" ht="19.5" customHeight="1" x14ac:dyDescent="0.25">
      <c r="A5" s="9"/>
      <c r="B5" s="9"/>
      <c r="C5" s="9"/>
      <c r="D5" s="9"/>
      <c r="E5" s="9"/>
      <c r="F5" s="9"/>
      <c r="G5" s="12"/>
      <c r="H5" s="94" t="s">
        <v>2</v>
      </c>
      <c r="I5" s="94"/>
      <c r="J5" s="94"/>
      <c r="K5" s="94"/>
      <c r="R5" s="3"/>
      <c r="S5" s="94" t="s">
        <v>2</v>
      </c>
      <c r="T5" s="94"/>
      <c r="U5" s="94"/>
      <c r="V5" s="94"/>
      <c r="AC5" s="3"/>
      <c r="AD5" s="94" t="s">
        <v>2</v>
      </c>
      <c r="AE5" s="94"/>
      <c r="AF5" s="94"/>
      <c r="AG5" s="94"/>
      <c r="AN5" s="3"/>
      <c r="AO5" s="94" t="s">
        <v>2</v>
      </c>
      <c r="AP5" s="94"/>
      <c r="AQ5" s="94"/>
      <c r="AR5" s="94"/>
      <c r="AS5" s="7"/>
      <c r="AT5" s="7"/>
      <c r="AU5" s="7"/>
      <c r="AV5" s="7"/>
      <c r="AW5" s="7"/>
      <c r="AX5" s="7"/>
      <c r="AY5" s="3"/>
      <c r="AZ5" s="65"/>
      <c r="BA5" s="65"/>
      <c r="BB5" s="65"/>
      <c r="BC5" s="65"/>
    </row>
    <row r="6" spans="1:55" ht="21" customHeight="1" x14ac:dyDescent="0.25">
      <c r="A6" s="9"/>
      <c r="B6" s="9"/>
      <c r="C6" s="9"/>
      <c r="D6" s="9"/>
      <c r="E6" s="9"/>
      <c r="F6" s="9"/>
      <c r="G6" s="12"/>
      <c r="H6" s="94" t="s">
        <v>3</v>
      </c>
      <c r="I6" s="94"/>
      <c r="J6" s="94"/>
      <c r="K6" s="94"/>
      <c r="R6" s="3"/>
      <c r="S6" s="94" t="s">
        <v>3</v>
      </c>
      <c r="T6" s="94"/>
      <c r="U6" s="94"/>
      <c r="V6" s="94"/>
      <c r="AC6" s="3"/>
      <c r="AD6" s="94" t="s">
        <v>3</v>
      </c>
      <c r="AE6" s="94"/>
      <c r="AF6" s="94"/>
      <c r="AG6" s="94"/>
      <c r="AN6" s="3"/>
      <c r="AO6" s="94" t="s">
        <v>3</v>
      </c>
      <c r="AP6" s="94"/>
      <c r="AQ6" s="94"/>
      <c r="AR6" s="94"/>
      <c r="AS6" s="7"/>
      <c r="AT6" s="7"/>
      <c r="AU6" s="7"/>
      <c r="AV6" s="7"/>
      <c r="AW6" s="7"/>
      <c r="AX6" s="7"/>
      <c r="AY6" s="3"/>
      <c r="AZ6" s="65"/>
      <c r="BA6" s="65"/>
      <c r="BB6" s="65"/>
      <c r="BC6" s="65"/>
    </row>
    <row r="7" spans="1:55" x14ac:dyDescent="0.25">
      <c r="A7" s="9"/>
      <c r="B7" s="9"/>
      <c r="C7" s="9"/>
      <c r="D7" s="9"/>
      <c r="E7" s="9"/>
      <c r="F7" s="9"/>
      <c r="G7" s="9"/>
      <c r="H7" s="95" t="s">
        <v>36</v>
      </c>
      <c r="I7" s="95"/>
      <c r="J7" s="95"/>
      <c r="K7" s="95"/>
      <c r="S7" s="95" t="s">
        <v>36</v>
      </c>
      <c r="T7" s="95"/>
      <c r="U7" s="95"/>
      <c r="V7" s="95"/>
      <c r="AD7" s="95" t="s">
        <v>36</v>
      </c>
      <c r="AE7" s="95"/>
      <c r="AF7" s="95"/>
      <c r="AG7" s="95"/>
      <c r="AO7" s="95" t="s">
        <v>36</v>
      </c>
      <c r="AP7" s="95"/>
      <c r="AQ7" s="95"/>
      <c r="AR7" s="95"/>
      <c r="AS7" s="7"/>
      <c r="AT7" s="7"/>
      <c r="AU7" s="7"/>
      <c r="AV7" s="7"/>
      <c r="AW7" s="7"/>
      <c r="AX7" s="7"/>
      <c r="AY7" s="7"/>
      <c r="AZ7" s="65"/>
      <c r="BA7" s="65"/>
      <c r="BB7" s="65"/>
      <c r="BC7" s="65"/>
    </row>
    <row r="8" spans="1:55" ht="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x14ac:dyDescent="0.25">
      <c r="A9" s="9"/>
      <c r="B9" s="9"/>
      <c r="C9" s="201" t="s">
        <v>293</v>
      </c>
      <c r="D9" s="201"/>
      <c r="E9" s="201"/>
      <c r="F9" s="201"/>
      <c r="G9" s="201"/>
      <c r="H9" s="201"/>
      <c r="I9" s="201"/>
      <c r="J9" s="9"/>
      <c r="K9" s="9"/>
      <c r="L9" s="9"/>
      <c r="M9" s="9"/>
      <c r="N9" s="201" t="s">
        <v>732</v>
      </c>
      <c r="O9" s="201"/>
      <c r="P9" s="201"/>
      <c r="Q9" s="201"/>
      <c r="R9" s="201"/>
      <c r="S9" s="201"/>
      <c r="T9" s="201"/>
      <c r="U9" s="9"/>
      <c r="V9" s="9"/>
      <c r="Y9" s="98" t="s">
        <v>329</v>
      </c>
      <c r="Z9" s="98"/>
      <c r="AA9" s="98"/>
      <c r="AB9" s="98"/>
      <c r="AC9" s="98"/>
      <c r="AD9" s="98"/>
      <c r="AE9" s="98"/>
      <c r="AJ9" s="98" t="s">
        <v>606</v>
      </c>
      <c r="AK9" s="98"/>
      <c r="AL9" s="98"/>
      <c r="AM9" s="98"/>
      <c r="AN9" s="98"/>
      <c r="AO9" s="98"/>
      <c r="AP9" s="98"/>
      <c r="AS9" s="7"/>
      <c r="AT9" s="7"/>
      <c r="AU9" s="440"/>
      <c r="AV9" s="440"/>
      <c r="AW9" s="440"/>
      <c r="AX9" s="440"/>
      <c r="AY9" s="440"/>
      <c r="AZ9" s="440"/>
      <c r="BA9" s="440"/>
      <c r="BB9" s="7"/>
      <c r="BC9" s="7"/>
    </row>
    <row r="10" spans="1:55" ht="5.2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x14ac:dyDescent="0.25">
      <c r="A11" s="200" t="s">
        <v>16</v>
      </c>
      <c r="B11" s="200"/>
      <c r="C11" s="200"/>
      <c r="D11" s="200"/>
      <c r="E11" s="201" t="s">
        <v>294</v>
      </c>
      <c r="F11" s="201"/>
      <c r="G11" s="201"/>
      <c r="H11" s="201"/>
      <c r="I11" s="201"/>
      <c r="J11" s="201"/>
      <c r="K11" s="201"/>
      <c r="L11" s="200" t="s">
        <v>16</v>
      </c>
      <c r="M11" s="200"/>
      <c r="N11" s="200"/>
      <c r="O11" s="200"/>
      <c r="P11" s="201" t="s">
        <v>294</v>
      </c>
      <c r="Q11" s="201"/>
      <c r="R11" s="201"/>
      <c r="S11" s="201"/>
      <c r="T11" s="201"/>
      <c r="U11" s="201"/>
      <c r="V11" s="201"/>
      <c r="W11" s="66" t="s">
        <v>16</v>
      </c>
      <c r="X11" s="66"/>
      <c r="Y11" s="66"/>
      <c r="Z11" s="66"/>
      <c r="AA11" s="98" t="s">
        <v>294</v>
      </c>
      <c r="AB11" s="98"/>
      <c r="AC11" s="98"/>
      <c r="AD11" s="98"/>
      <c r="AE11" s="98"/>
      <c r="AF11" s="98"/>
      <c r="AG11" s="98"/>
      <c r="AH11" s="66" t="s">
        <v>16</v>
      </c>
      <c r="AI11" s="66"/>
      <c r="AJ11" s="66"/>
      <c r="AK11" s="66"/>
      <c r="AL11" s="98" t="s">
        <v>294</v>
      </c>
      <c r="AM11" s="98"/>
      <c r="AN11" s="98"/>
      <c r="AO11" s="98"/>
      <c r="AP11" s="98"/>
      <c r="AQ11" s="98"/>
      <c r="AR11" s="98"/>
      <c r="AS11" s="64"/>
      <c r="AT11" s="64"/>
      <c r="AU11" s="64"/>
      <c r="AV11" s="64"/>
      <c r="AW11" s="440"/>
      <c r="AX11" s="440"/>
      <c r="AY11" s="440"/>
      <c r="AZ11" s="440"/>
      <c r="BA11" s="440"/>
      <c r="BB11" s="440"/>
      <c r="BC11" s="440"/>
    </row>
    <row r="12" spans="1:55" ht="45" customHeight="1" x14ac:dyDescent="0.25">
      <c r="A12" s="381"/>
      <c r="B12" s="381"/>
      <c r="C12" s="381"/>
      <c r="D12" s="381"/>
      <c r="E12" s="415" t="s">
        <v>295</v>
      </c>
      <c r="F12" s="415"/>
      <c r="G12" s="415"/>
      <c r="H12" s="415"/>
      <c r="I12" s="415"/>
      <c r="J12" s="415"/>
      <c r="K12" s="415"/>
      <c r="L12" s="381"/>
      <c r="M12" s="381"/>
      <c r="N12" s="381"/>
      <c r="O12" s="381"/>
      <c r="P12" s="415" t="s">
        <v>295</v>
      </c>
      <c r="Q12" s="415"/>
      <c r="R12" s="415"/>
      <c r="S12" s="415"/>
      <c r="T12" s="415"/>
      <c r="U12" s="415"/>
      <c r="V12" s="415"/>
      <c r="W12" s="362"/>
      <c r="X12" s="362"/>
      <c r="Y12" s="362"/>
      <c r="Z12" s="362"/>
      <c r="AA12" s="444" t="s">
        <v>295</v>
      </c>
      <c r="AB12" s="444"/>
      <c r="AC12" s="444"/>
      <c r="AD12" s="444"/>
      <c r="AE12" s="444"/>
      <c r="AF12" s="444"/>
      <c r="AG12" s="444"/>
      <c r="AH12" s="362"/>
      <c r="AI12" s="362"/>
      <c r="AJ12" s="362"/>
      <c r="AK12" s="362"/>
      <c r="AL12" s="444" t="s">
        <v>295</v>
      </c>
      <c r="AM12" s="444"/>
      <c r="AN12" s="444"/>
      <c r="AO12" s="444"/>
      <c r="AP12" s="444"/>
      <c r="AQ12" s="444"/>
      <c r="AR12" s="444"/>
      <c r="AS12" s="436"/>
      <c r="AT12" s="436"/>
      <c r="AU12" s="436"/>
      <c r="AV12" s="436"/>
      <c r="AW12" s="438"/>
      <c r="AX12" s="438"/>
      <c r="AY12" s="438"/>
      <c r="AZ12" s="438"/>
      <c r="BA12" s="438"/>
      <c r="BB12" s="438"/>
      <c r="BC12" s="438"/>
    </row>
    <row r="13" spans="1:55" x14ac:dyDescent="0.25">
      <c r="A13" s="200" t="s">
        <v>24</v>
      </c>
      <c r="B13" s="200"/>
      <c r="C13" s="200"/>
      <c r="D13" s="200"/>
      <c r="E13" s="125">
        <v>20</v>
      </c>
      <c r="F13" s="125"/>
      <c r="G13" s="125"/>
      <c r="H13" s="125"/>
      <c r="I13" s="125"/>
      <c r="J13" s="125"/>
      <c r="K13" s="125"/>
      <c r="L13" s="200" t="s">
        <v>24</v>
      </c>
      <c r="M13" s="200"/>
      <c r="N13" s="200"/>
      <c r="O13" s="200"/>
      <c r="P13" s="125">
        <v>35</v>
      </c>
      <c r="Q13" s="125"/>
      <c r="R13" s="125"/>
      <c r="S13" s="125"/>
      <c r="T13" s="125"/>
      <c r="U13" s="125"/>
      <c r="V13" s="125"/>
      <c r="W13" s="66" t="s">
        <v>24</v>
      </c>
      <c r="X13" s="66"/>
      <c r="Y13" s="66"/>
      <c r="Z13" s="66"/>
      <c r="AA13" s="67">
        <v>30</v>
      </c>
      <c r="AB13" s="67"/>
      <c r="AC13" s="67"/>
      <c r="AD13" s="67"/>
      <c r="AE13" s="67"/>
      <c r="AF13" s="67"/>
      <c r="AG13" s="67"/>
      <c r="AH13" s="66" t="s">
        <v>24</v>
      </c>
      <c r="AI13" s="66"/>
      <c r="AJ13" s="66"/>
      <c r="AK13" s="66"/>
      <c r="AL13" s="67">
        <v>40</v>
      </c>
      <c r="AM13" s="67"/>
      <c r="AN13" s="67"/>
      <c r="AO13" s="67"/>
      <c r="AP13" s="67"/>
      <c r="AQ13" s="67"/>
      <c r="AR13" s="67"/>
      <c r="AS13" s="64"/>
      <c r="AT13" s="64"/>
      <c r="AU13" s="64"/>
      <c r="AV13" s="64"/>
      <c r="AW13" s="108"/>
      <c r="AX13" s="108"/>
      <c r="AY13" s="108"/>
      <c r="AZ13" s="108"/>
      <c r="BA13" s="108"/>
      <c r="BB13" s="108"/>
      <c r="BC13" s="108"/>
    </row>
    <row r="14" spans="1:55" x14ac:dyDescent="0.25">
      <c r="A14" s="207" t="s">
        <v>19</v>
      </c>
      <c r="B14" s="207"/>
      <c r="C14" s="207"/>
      <c r="D14" s="207"/>
      <c r="E14" s="207"/>
      <c r="F14" s="208" t="s">
        <v>20</v>
      </c>
      <c r="G14" s="208"/>
      <c r="H14" s="208"/>
      <c r="I14" s="208"/>
      <c r="J14" s="208"/>
      <c r="K14" s="208"/>
      <c r="L14" s="207" t="s">
        <v>19</v>
      </c>
      <c r="M14" s="207"/>
      <c r="N14" s="207"/>
      <c r="O14" s="207"/>
      <c r="P14" s="207"/>
      <c r="Q14" s="208" t="s">
        <v>20</v>
      </c>
      <c r="R14" s="208"/>
      <c r="S14" s="208"/>
      <c r="T14" s="208"/>
      <c r="U14" s="208"/>
      <c r="V14" s="208"/>
      <c r="W14" s="110" t="s">
        <v>19</v>
      </c>
      <c r="X14" s="110"/>
      <c r="Y14" s="110"/>
      <c r="Z14" s="110"/>
      <c r="AA14" s="110"/>
      <c r="AB14" s="105" t="s">
        <v>20</v>
      </c>
      <c r="AC14" s="105"/>
      <c r="AD14" s="105"/>
      <c r="AE14" s="105"/>
      <c r="AF14" s="105"/>
      <c r="AG14" s="105"/>
      <c r="AH14" s="110" t="s">
        <v>19</v>
      </c>
      <c r="AI14" s="110"/>
      <c r="AJ14" s="110"/>
      <c r="AK14" s="110"/>
      <c r="AL14" s="110"/>
      <c r="AM14" s="105" t="s">
        <v>20</v>
      </c>
      <c r="AN14" s="105"/>
      <c r="AO14" s="105"/>
      <c r="AP14" s="105"/>
      <c r="AQ14" s="105"/>
      <c r="AR14" s="105"/>
      <c r="AS14" s="419"/>
      <c r="AT14" s="419"/>
      <c r="AU14" s="419"/>
      <c r="AV14" s="419"/>
      <c r="AW14" s="419"/>
      <c r="AX14" s="108"/>
      <c r="AY14" s="108"/>
      <c r="AZ14" s="108"/>
      <c r="BA14" s="108"/>
      <c r="BB14" s="108"/>
      <c r="BC14" s="108"/>
    </row>
    <row r="15" spans="1:55" x14ac:dyDescent="0.25">
      <c r="A15" s="207"/>
      <c r="B15" s="207"/>
      <c r="C15" s="207"/>
      <c r="D15" s="207"/>
      <c r="E15" s="207"/>
      <c r="F15" s="208" t="s">
        <v>21</v>
      </c>
      <c r="G15" s="208"/>
      <c r="H15" s="208"/>
      <c r="I15" s="208" t="s">
        <v>22</v>
      </c>
      <c r="J15" s="208"/>
      <c r="K15" s="208"/>
      <c r="L15" s="207"/>
      <c r="M15" s="207"/>
      <c r="N15" s="207"/>
      <c r="O15" s="207"/>
      <c r="P15" s="207"/>
      <c r="Q15" s="208" t="s">
        <v>21</v>
      </c>
      <c r="R15" s="208"/>
      <c r="S15" s="208"/>
      <c r="T15" s="208" t="s">
        <v>22</v>
      </c>
      <c r="U15" s="208"/>
      <c r="V15" s="208"/>
      <c r="W15" s="110"/>
      <c r="X15" s="110"/>
      <c r="Y15" s="110"/>
      <c r="Z15" s="110"/>
      <c r="AA15" s="110"/>
      <c r="AB15" s="105" t="s">
        <v>21</v>
      </c>
      <c r="AC15" s="105"/>
      <c r="AD15" s="105"/>
      <c r="AE15" s="105" t="s">
        <v>22</v>
      </c>
      <c r="AF15" s="105"/>
      <c r="AG15" s="105"/>
      <c r="AH15" s="110"/>
      <c r="AI15" s="110"/>
      <c r="AJ15" s="110"/>
      <c r="AK15" s="110"/>
      <c r="AL15" s="110"/>
      <c r="AM15" s="105" t="s">
        <v>21</v>
      </c>
      <c r="AN15" s="105"/>
      <c r="AO15" s="105"/>
      <c r="AP15" s="105" t="s">
        <v>22</v>
      </c>
      <c r="AQ15" s="105"/>
      <c r="AR15" s="105"/>
      <c r="AS15" s="419"/>
      <c r="AT15" s="419"/>
      <c r="AU15" s="419"/>
      <c r="AV15" s="419"/>
      <c r="AW15" s="419"/>
      <c r="AX15" s="108"/>
      <c r="AY15" s="108"/>
      <c r="AZ15" s="108"/>
      <c r="BA15" s="108"/>
      <c r="BB15" s="108"/>
      <c r="BC15" s="108"/>
    </row>
    <row r="16" spans="1:55" x14ac:dyDescent="0.25">
      <c r="A16" s="205" t="s">
        <v>294</v>
      </c>
      <c r="B16" s="205"/>
      <c r="C16" s="205"/>
      <c r="D16" s="205"/>
      <c r="E16" s="205"/>
      <c r="F16" s="111">
        <v>20</v>
      </c>
      <c r="G16" s="113"/>
      <c r="H16" s="112"/>
      <c r="I16" s="111">
        <v>20</v>
      </c>
      <c r="J16" s="113"/>
      <c r="K16" s="112"/>
      <c r="L16" s="205" t="s">
        <v>294</v>
      </c>
      <c r="M16" s="205"/>
      <c r="N16" s="205"/>
      <c r="O16" s="205"/>
      <c r="P16" s="205"/>
      <c r="Q16" s="111">
        <v>35</v>
      </c>
      <c r="R16" s="113"/>
      <c r="S16" s="112"/>
      <c r="T16" s="111">
        <v>35</v>
      </c>
      <c r="U16" s="113"/>
      <c r="V16" s="112"/>
      <c r="W16" s="205" t="s">
        <v>294</v>
      </c>
      <c r="X16" s="205"/>
      <c r="Y16" s="205"/>
      <c r="Z16" s="205"/>
      <c r="AA16" s="205"/>
      <c r="AB16" s="81">
        <v>30</v>
      </c>
      <c r="AC16" s="83"/>
      <c r="AD16" s="82"/>
      <c r="AE16" s="81">
        <v>30</v>
      </c>
      <c r="AF16" s="83"/>
      <c r="AG16" s="82"/>
      <c r="AH16" s="205" t="s">
        <v>294</v>
      </c>
      <c r="AI16" s="205"/>
      <c r="AJ16" s="205"/>
      <c r="AK16" s="205"/>
      <c r="AL16" s="205"/>
      <c r="AM16" s="81">
        <v>40</v>
      </c>
      <c r="AN16" s="83"/>
      <c r="AO16" s="82"/>
      <c r="AP16" s="81">
        <v>40</v>
      </c>
      <c r="AQ16" s="83"/>
      <c r="AR16" s="82"/>
      <c r="AS16" s="64"/>
      <c r="AT16" s="64"/>
      <c r="AU16" s="64"/>
      <c r="AV16" s="64"/>
      <c r="AW16" s="64"/>
      <c r="AX16" s="364"/>
      <c r="AY16" s="364"/>
      <c r="AZ16" s="364"/>
      <c r="BA16" s="364"/>
      <c r="BB16" s="364"/>
      <c r="BC16" s="364"/>
    </row>
    <row r="17" spans="1:55" x14ac:dyDescent="0.25">
      <c r="A17" s="205" t="s">
        <v>25</v>
      </c>
      <c r="B17" s="205"/>
      <c r="C17" s="205"/>
      <c r="D17" s="205"/>
      <c r="E17" s="205"/>
      <c r="F17" s="111"/>
      <c r="G17" s="113"/>
      <c r="H17" s="112"/>
      <c r="I17" s="111">
        <v>20</v>
      </c>
      <c r="J17" s="113"/>
      <c r="K17" s="112"/>
      <c r="L17" s="205" t="s">
        <v>25</v>
      </c>
      <c r="M17" s="205"/>
      <c r="N17" s="205"/>
      <c r="O17" s="205"/>
      <c r="P17" s="205"/>
      <c r="Q17" s="111"/>
      <c r="R17" s="113"/>
      <c r="S17" s="112"/>
      <c r="T17" s="111">
        <v>35</v>
      </c>
      <c r="U17" s="113"/>
      <c r="V17" s="112"/>
      <c r="W17" s="109" t="s">
        <v>25</v>
      </c>
      <c r="X17" s="109"/>
      <c r="Y17" s="109"/>
      <c r="Z17" s="109"/>
      <c r="AA17" s="109"/>
      <c r="AB17" s="81"/>
      <c r="AC17" s="83"/>
      <c r="AD17" s="82"/>
      <c r="AE17" s="81">
        <v>30</v>
      </c>
      <c r="AF17" s="83"/>
      <c r="AG17" s="82"/>
      <c r="AH17" s="109" t="s">
        <v>25</v>
      </c>
      <c r="AI17" s="109"/>
      <c r="AJ17" s="109"/>
      <c r="AK17" s="109"/>
      <c r="AL17" s="109"/>
      <c r="AM17" s="81"/>
      <c r="AN17" s="83"/>
      <c r="AO17" s="82"/>
      <c r="AP17" s="81">
        <v>40</v>
      </c>
      <c r="AQ17" s="83"/>
      <c r="AR17" s="82"/>
      <c r="AS17" s="64"/>
      <c r="AT17" s="64"/>
      <c r="AU17" s="64"/>
      <c r="AV17" s="64"/>
      <c r="AW17" s="64"/>
      <c r="AX17" s="364"/>
      <c r="AY17" s="364"/>
      <c r="AZ17" s="364"/>
      <c r="BA17" s="364"/>
      <c r="BB17" s="364"/>
      <c r="BC17" s="364"/>
    </row>
    <row r="18" spans="1:55" x14ac:dyDescent="0.25">
      <c r="A18" s="205"/>
      <c r="B18" s="205"/>
      <c r="C18" s="205"/>
      <c r="D18" s="205"/>
      <c r="E18" s="205"/>
      <c r="F18" s="111"/>
      <c r="G18" s="113"/>
      <c r="H18" s="112"/>
      <c r="I18" s="111"/>
      <c r="J18" s="113"/>
      <c r="K18" s="112"/>
      <c r="L18" s="205"/>
      <c r="M18" s="205"/>
      <c r="N18" s="205"/>
      <c r="O18" s="205"/>
      <c r="P18" s="205"/>
      <c r="Q18" s="111"/>
      <c r="R18" s="113"/>
      <c r="S18" s="112"/>
      <c r="T18" s="111"/>
      <c r="U18" s="113"/>
      <c r="V18" s="112"/>
      <c r="W18" s="109"/>
      <c r="X18" s="109"/>
      <c r="Y18" s="109"/>
      <c r="Z18" s="109"/>
      <c r="AA18" s="109"/>
      <c r="AB18" s="81"/>
      <c r="AC18" s="83"/>
      <c r="AD18" s="82"/>
      <c r="AE18" s="81"/>
      <c r="AF18" s="83"/>
      <c r="AG18" s="82"/>
      <c r="AH18" s="109"/>
      <c r="AI18" s="109"/>
      <c r="AJ18" s="109"/>
      <c r="AK18" s="109"/>
      <c r="AL18" s="109"/>
      <c r="AM18" s="81"/>
      <c r="AN18" s="83"/>
      <c r="AO18" s="82"/>
      <c r="AP18" s="81"/>
      <c r="AQ18" s="83"/>
      <c r="AR18" s="82"/>
      <c r="AS18" s="64"/>
      <c r="AT18" s="64"/>
      <c r="AU18" s="64"/>
      <c r="AV18" s="64"/>
      <c r="AW18" s="64"/>
      <c r="AX18" s="364"/>
      <c r="AY18" s="364"/>
      <c r="AZ18" s="364"/>
      <c r="BA18" s="364"/>
      <c r="BB18" s="364"/>
      <c r="BC18" s="364"/>
    </row>
    <row r="19" spans="1:55" x14ac:dyDescent="0.25">
      <c r="A19" s="205"/>
      <c r="B19" s="205"/>
      <c r="C19" s="205"/>
      <c r="D19" s="205"/>
      <c r="E19" s="205"/>
      <c r="F19" s="111"/>
      <c r="G19" s="113"/>
      <c r="H19" s="112"/>
      <c r="I19" s="111"/>
      <c r="J19" s="113"/>
      <c r="K19" s="112"/>
      <c r="L19" s="205"/>
      <c r="M19" s="205"/>
      <c r="N19" s="205"/>
      <c r="O19" s="205"/>
      <c r="P19" s="205"/>
      <c r="Q19" s="111"/>
      <c r="R19" s="113"/>
      <c r="S19" s="112"/>
      <c r="T19" s="111"/>
      <c r="U19" s="113"/>
      <c r="V19" s="112"/>
      <c r="W19" s="109"/>
      <c r="X19" s="109"/>
      <c r="Y19" s="109"/>
      <c r="Z19" s="109"/>
      <c r="AA19" s="109"/>
      <c r="AB19" s="81"/>
      <c r="AC19" s="83"/>
      <c r="AD19" s="82"/>
      <c r="AE19" s="81"/>
      <c r="AF19" s="83"/>
      <c r="AG19" s="82"/>
      <c r="AH19" s="109"/>
      <c r="AI19" s="109"/>
      <c r="AJ19" s="109"/>
      <c r="AK19" s="109"/>
      <c r="AL19" s="109"/>
      <c r="AM19" s="81"/>
      <c r="AN19" s="83"/>
      <c r="AO19" s="82"/>
      <c r="AP19" s="81"/>
      <c r="AQ19" s="83"/>
      <c r="AR19" s="82"/>
      <c r="AS19" s="64"/>
      <c r="AT19" s="64"/>
      <c r="AU19" s="64"/>
      <c r="AV19" s="64"/>
      <c r="AW19" s="64"/>
      <c r="AX19" s="364"/>
      <c r="AY19" s="364"/>
      <c r="AZ19" s="364"/>
      <c r="BA19" s="364"/>
      <c r="BB19" s="364"/>
      <c r="BC19" s="364"/>
    </row>
    <row r="20" spans="1:55" x14ac:dyDescent="0.25">
      <c r="A20" s="205"/>
      <c r="B20" s="205"/>
      <c r="C20" s="205"/>
      <c r="D20" s="205"/>
      <c r="E20" s="205"/>
      <c r="F20" s="111"/>
      <c r="G20" s="113"/>
      <c r="H20" s="112"/>
      <c r="I20" s="111"/>
      <c r="J20" s="113"/>
      <c r="K20" s="112"/>
      <c r="L20" s="205"/>
      <c r="M20" s="205"/>
      <c r="N20" s="205"/>
      <c r="O20" s="205"/>
      <c r="P20" s="205"/>
      <c r="Q20" s="111"/>
      <c r="R20" s="113"/>
      <c r="S20" s="112"/>
      <c r="T20" s="111"/>
      <c r="U20" s="113"/>
      <c r="V20" s="112"/>
      <c r="W20" s="109"/>
      <c r="X20" s="109"/>
      <c r="Y20" s="109"/>
      <c r="Z20" s="109"/>
      <c r="AA20" s="109"/>
      <c r="AB20" s="81"/>
      <c r="AC20" s="83"/>
      <c r="AD20" s="82"/>
      <c r="AE20" s="81"/>
      <c r="AF20" s="83"/>
      <c r="AG20" s="82"/>
      <c r="AH20" s="109"/>
      <c r="AI20" s="109"/>
      <c r="AJ20" s="109"/>
      <c r="AK20" s="109"/>
      <c r="AL20" s="109"/>
      <c r="AM20" s="81"/>
      <c r="AN20" s="83"/>
      <c r="AO20" s="82"/>
      <c r="AP20" s="81"/>
      <c r="AQ20" s="83"/>
      <c r="AR20" s="82"/>
      <c r="AS20" s="64"/>
      <c r="AT20" s="64"/>
      <c r="AU20" s="64"/>
      <c r="AV20" s="64"/>
      <c r="AW20" s="64"/>
      <c r="AX20" s="364"/>
      <c r="AY20" s="364"/>
      <c r="AZ20" s="364"/>
      <c r="BA20" s="364"/>
      <c r="BB20" s="364"/>
      <c r="BC20" s="364"/>
    </row>
    <row r="21" spans="1:55" x14ac:dyDescent="0.25">
      <c r="A21" s="205"/>
      <c r="B21" s="205"/>
      <c r="C21" s="205"/>
      <c r="D21" s="205"/>
      <c r="E21" s="205"/>
      <c r="F21" s="111"/>
      <c r="G21" s="113"/>
      <c r="H21" s="112"/>
      <c r="I21" s="111"/>
      <c r="J21" s="113"/>
      <c r="K21" s="112"/>
      <c r="L21" s="205"/>
      <c r="M21" s="205"/>
      <c r="N21" s="205"/>
      <c r="O21" s="205"/>
      <c r="P21" s="205"/>
      <c r="Q21" s="111"/>
      <c r="R21" s="113"/>
      <c r="S21" s="112"/>
      <c r="T21" s="111"/>
      <c r="U21" s="113"/>
      <c r="V21" s="112"/>
      <c r="W21" s="109"/>
      <c r="X21" s="109"/>
      <c r="Y21" s="109"/>
      <c r="Z21" s="109"/>
      <c r="AA21" s="109"/>
      <c r="AB21" s="81"/>
      <c r="AC21" s="83"/>
      <c r="AD21" s="82"/>
      <c r="AE21" s="81"/>
      <c r="AF21" s="83"/>
      <c r="AG21" s="82"/>
      <c r="AH21" s="109"/>
      <c r="AI21" s="109"/>
      <c r="AJ21" s="109"/>
      <c r="AK21" s="109"/>
      <c r="AL21" s="109"/>
      <c r="AM21" s="81"/>
      <c r="AN21" s="83"/>
      <c r="AO21" s="82"/>
      <c r="AP21" s="81"/>
      <c r="AQ21" s="83"/>
      <c r="AR21" s="82"/>
      <c r="AS21" s="64"/>
      <c r="AT21" s="64"/>
      <c r="AU21" s="64"/>
      <c r="AV21" s="64"/>
      <c r="AW21" s="64"/>
      <c r="AX21" s="364"/>
      <c r="AY21" s="364"/>
      <c r="AZ21" s="364"/>
      <c r="BA21" s="364"/>
      <c r="BB21" s="364"/>
      <c r="BC21" s="364"/>
    </row>
    <row r="22" spans="1:55" x14ac:dyDescent="0.25">
      <c r="A22" s="205"/>
      <c r="B22" s="205"/>
      <c r="C22" s="205"/>
      <c r="D22" s="205"/>
      <c r="E22" s="205"/>
      <c r="F22" s="111"/>
      <c r="G22" s="113"/>
      <c r="H22" s="112"/>
      <c r="I22" s="111"/>
      <c r="J22" s="113"/>
      <c r="K22" s="112"/>
      <c r="L22" s="205"/>
      <c r="M22" s="205"/>
      <c r="N22" s="205"/>
      <c r="O22" s="205"/>
      <c r="P22" s="205"/>
      <c r="Q22" s="111"/>
      <c r="R22" s="113"/>
      <c r="S22" s="112"/>
      <c r="T22" s="111"/>
      <c r="U22" s="113"/>
      <c r="V22" s="112"/>
      <c r="W22" s="109"/>
      <c r="X22" s="109"/>
      <c r="Y22" s="109"/>
      <c r="Z22" s="109"/>
      <c r="AA22" s="109"/>
      <c r="AB22" s="81"/>
      <c r="AC22" s="83"/>
      <c r="AD22" s="82"/>
      <c r="AE22" s="81"/>
      <c r="AF22" s="83"/>
      <c r="AG22" s="82"/>
      <c r="AH22" s="109"/>
      <c r="AI22" s="109"/>
      <c r="AJ22" s="109"/>
      <c r="AK22" s="109"/>
      <c r="AL22" s="109"/>
      <c r="AM22" s="81"/>
      <c r="AN22" s="83"/>
      <c r="AO22" s="82"/>
      <c r="AP22" s="81"/>
      <c r="AQ22" s="83"/>
      <c r="AR22" s="82"/>
      <c r="AS22" s="64"/>
      <c r="AT22" s="64"/>
      <c r="AU22" s="64"/>
      <c r="AV22" s="64"/>
      <c r="AW22" s="64"/>
      <c r="AX22" s="364"/>
      <c r="AY22" s="364"/>
      <c r="AZ22" s="364"/>
      <c r="BA22" s="364"/>
      <c r="BB22" s="364"/>
      <c r="BC22" s="364"/>
    </row>
    <row r="23" spans="1:55" x14ac:dyDescent="0.25">
      <c r="A23" s="205"/>
      <c r="B23" s="205"/>
      <c r="C23" s="205"/>
      <c r="D23" s="205"/>
      <c r="E23" s="205"/>
      <c r="F23" s="111"/>
      <c r="G23" s="113"/>
      <c r="H23" s="112"/>
      <c r="I23" s="111"/>
      <c r="J23" s="113"/>
      <c r="K23" s="112"/>
      <c r="L23" s="205"/>
      <c r="M23" s="205"/>
      <c r="N23" s="205"/>
      <c r="O23" s="205"/>
      <c r="P23" s="205"/>
      <c r="Q23" s="111"/>
      <c r="R23" s="113"/>
      <c r="S23" s="112"/>
      <c r="T23" s="111"/>
      <c r="U23" s="113"/>
      <c r="V23" s="112"/>
      <c r="W23" s="109"/>
      <c r="X23" s="109"/>
      <c r="Y23" s="109"/>
      <c r="Z23" s="109"/>
      <c r="AA23" s="109"/>
      <c r="AB23" s="81"/>
      <c r="AC23" s="83"/>
      <c r="AD23" s="82"/>
      <c r="AE23" s="81"/>
      <c r="AF23" s="83"/>
      <c r="AG23" s="82"/>
      <c r="AH23" s="109"/>
      <c r="AI23" s="109"/>
      <c r="AJ23" s="109"/>
      <c r="AK23" s="109"/>
      <c r="AL23" s="109"/>
      <c r="AM23" s="81"/>
      <c r="AN23" s="83"/>
      <c r="AO23" s="82"/>
      <c r="AP23" s="81"/>
      <c r="AQ23" s="83"/>
      <c r="AR23" s="82"/>
      <c r="AS23" s="64"/>
      <c r="AT23" s="64"/>
      <c r="AU23" s="64"/>
      <c r="AV23" s="64"/>
      <c r="AW23" s="64"/>
      <c r="AX23" s="364"/>
      <c r="AY23" s="364"/>
      <c r="AZ23" s="364"/>
      <c r="BA23" s="364"/>
      <c r="BB23" s="364"/>
      <c r="BC23" s="364"/>
    </row>
    <row r="24" spans="1:55" x14ac:dyDescent="0.25">
      <c r="A24" s="205"/>
      <c r="B24" s="205"/>
      <c r="C24" s="205"/>
      <c r="D24" s="205"/>
      <c r="E24" s="205"/>
      <c r="F24" s="111"/>
      <c r="G24" s="113"/>
      <c r="H24" s="112"/>
      <c r="I24" s="111"/>
      <c r="J24" s="113"/>
      <c r="K24" s="112"/>
      <c r="L24" s="205"/>
      <c r="M24" s="205"/>
      <c r="N24" s="205"/>
      <c r="O24" s="205"/>
      <c r="P24" s="205"/>
      <c r="Q24" s="111"/>
      <c r="R24" s="113"/>
      <c r="S24" s="112"/>
      <c r="T24" s="111"/>
      <c r="U24" s="113"/>
      <c r="V24" s="112"/>
      <c r="W24" s="109"/>
      <c r="X24" s="109"/>
      <c r="Y24" s="109"/>
      <c r="Z24" s="109"/>
      <c r="AA24" s="109"/>
      <c r="AB24" s="81"/>
      <c r="AC24" s="83"/>
      <c r="AD24" s="82"/>
      <c r="AE24" s="81"/>
      <c r="AF24" s="83"/>
      <c r="AG24" s="82"/>
      <c r="AH24" s="109"/>
      <c r="AI24" s="109"/>
      <c r="AJ24" s="109"/>
      <c r="AK24" s="109"/>
      <c r="AL24" s="109"/>
      <c r="AM24" s="81"/>
      <c r="AN24" s="83"/>
      <c r="AO24" s="82"/>
      <c r="AP24" s="81"/>
      <c r="AQ24" s="83"/>
      <c r="AR24" s="82"/>
      <c r="AS24" s="64"/>
      <c r="AT24" s="64"/>
      <c r="AU24" s="64"/>
      <c r="AV24" s="64"/>
      <c r="AW24" s="64"/>
      <c r="AX24" s="364"/>
      <c r="AY24" s="364"/>
      <c r="AZ24" s="364"/>
      <c r="BA24" s="364"/>
      <c r="BB24" s="364"/>
      <c r="BC24" s="364"/>
    </row>
    <row r="25" spans="1:55" x14ac:dyDescent="0.25">
      <c r="A25" s="205"/>
      <c r="B25" s="205"/>
      <c r="C25" s="205"/>
      <c r="D25" s="205"/>
      <c r="E25" s="205"/>
      <c r="F25" s="111"/>
      <c r="G25" s="113"/>
      <c r="H25" s="112"/>
      <c r="I25" s="111"/>
      <c r="J25" s="113"/>
      <c r="K25" s="112"/>
      <c r="L25" s="205"/>
      <c r="M25" s="205"/>
      <c r="N25" s="205"/>
      <c r="O25" s="205"/>
      <c r="P25" s="205"/>
      <c r="Q25" s="111"/>
      <c r="R25" s="113"/>
      <c r="S25" s="112"/>
      <c r="T25" s="111"/>
      <c r="U25" s="113"/>
      <c r="V25" s="112"/>
      <c r="W25" s="109"/>
      <c r="X25" s="109"/>
      <c r="Y25" s="109"/>
      <c r="Z25" s="109"/>
      <c r="AA25" s="109"/>
      <c r="AB25" s="81"/>
      <c r="AC25" s="83"/>
      <c r="AD25" s="82"/>
      <c r="AE25" s="81"/>
      <c r="AF25" s="83"/>
      <c r="AG25" s="82"/>
      <c r="AH25" s="109"/>
      <c r="AI25" s="109"/>
      <c r="AJ25" s="109"/>
      <c r="AK25" s="109"/>
      <c r="AL25" s="109"/>
      <c r="AM25" s="81"/>
      <c r="AN25" s="83"/>
      <c r="AO25" s="82"/>
      <c r="AP25" s="81"/>
      <c r="AQ25" s="83"/>
      <c r="AR25" s="82"/>
      <c r="AS25" s="64"/>
      <c r="AT25" s="64"/>
      <c r="AU25" s="64"/>
      <c r="AV25" s="64"/>
      <c r="AW25" s="64"/>
      <c r="AX25" s="364"/>
      <c r="AY25" s="364"/>
      <c r="AZ25" s="364"/>
      <c r="BA25" s="364"/>
      <c r="BB25" s="364"/>
      <c r="BC25" s="364"/>
    </row>
    <row r="26" spans="1:55" x14ac:dyDescent="0.25">
      <c r="A26" s="205"/>
      <c r="B26" s="205"/>
      <c r="C26" s="205"/>
      <c r="D26" s="205"/>
      <c r="E26" s="205"/>
      <c r="F26" s="111"/>
      <c r="G26" s="113"/>
      <c r="H26" s="112"/>
      <c r="I26" s="111"/>
      <c r="J26" s="113"/>
      <c r="K26" s="112"/>
      <c r="L26" s="205"/>
      <c r="M26" s="205"/>
      <c r="N26" s="205"/>
      <c r="O26" s="205"/>
      <c r="P26" s="205"/>
      <c r="Q26" s="111"/>
      <c r="R26" s="113"/>
      <c r="S26" s="112"/>
      <c r="T26" s="111"/>
      <c r="U26" s="113"/>
      <c r="V26" s="112"/>
      <c r="W26" s="109"/>
      <c r="X26" s="109"/>
      <c r="Y26" s="109"/>
      <c r="Z26" s="109"/>
      <c r="AA26" s="109"/>
      <c r="AB26" s="81"/>
      <c r="AC26" s="83"/>
      <c r="AD26" s="82"/>
      <c r="AE26" s="81"/>
      <c r="AF26" s="83"/>
      <c r="AG26" s="82"/>
      <c r="AH26" s="109"/>
      <c r="AI26" s="109"/>
      <c r="AJ26" s="109"/>
      <c r="AK26" s="109"/>
      <c r="AL26" s="109"/>
      <c r="AM26" s="81"/>
      <c r="AN26" s="83"/>
      <c r="AO26" s="82"/>
      <c r="AP26" s="81"/>
      <c r="AQ26" s="83"/>
      <c r="AR26" s="82"/>
      <c r="AS26" s="64"/>
      <c r="AT26" s="64"/>
      <c r="AU26" s="64"/>
      <c r="AV26" s="64"/>
      <c r="AW26" s="64"/>
      <c r="AX26" s="364"/>
      <c r="AY26" s="364"/>
      <c r="AZ26" s="364"/>
      <c r="BA26" s="364"/>
      <c r="BB26" s="364"/>
      <c r="BC26" s="364"/>
    </row>
    <row r="27" spans="1:55" x14ac:dyDescent="0.25">
      <c r="A27" s="205"/>
      <c r="B27" s="205"/>
      <c r="C27" s="205"/>
      <c r="D27" s="205"/>
      <c r="E27" s="205"/>
      <c r="F27" s="111"/>
      <c r="G27" s="113"/>
      <c r="H27" s="112"/>
      <c r="I27" s="111"/>
      <c r="J27" s="113"/>
      <c r="K27" s="112"/>
      <c r="L27" s="205"/>
      <c r="M27" s="205"/>
      <c r="N27" s="205"/>
      <c r="O27" s="205"/>
      <c r="P27" s="205"/>
      <c r="Q27" s="111"/>
      <c r="R27" s="113"/>
      <c r="S27" s="112"/>
      <c r="T27" s="111"/>
      <c r="U27" s="113"/>
      <c r="V27" s="112"/>
      <c r="W27" s="109"/>
      <c r="X27" s="109"/>
      <c r="Y27" s="109"/>
      <c r="Z27" s="109"/>
      <c r="AA27" s="109"/>
      <c r="AB27" s="81"/>
      <c r="AC27" s="83"/>
      <c r="AD27" s="82"/>
      <c r="AE27" s="81"/>
      <c r="AF27" s="83"/>
      <c r="AG27" s="82"/>
      <c r="AH27" s="109"/>
      <c r="AI27" s="109"/>
      <c r="AJ27" s="109"/>
      <c r="AK27" s="109"/>
      <c r="AL27" s="109"/>
      <c r="AM27" s="81"/>
      <c r="AN27" s="83"/>
      <c r="AO27" s="82"/>
      <c r="AP27" s="81"/>
      <c r="AQ27" s="83"/>
      <c r="AR27" s="82"/>
      <c r="AS27" s="64"/>
      <c r="AT27" s="64"/>
      <c r="AU27" s="64"/>
      <c r="AV27" s="64"/>
      <c r="AW27" s="64"/>
      <c r="AX27" s="364"/>
      <c r="AY27" s="364"/>
      <c r="AZ27" s="364"/>
      <c r="BA27" s="364"/>
      <c r="BB27" s="364"/>
      <c r="BC27" s="364"/>
    </row>
    <row r="28" spans="1:55" x14ac:dyDescent="0.25">
      <c r="A28" s="215" t="s">
        <v>291</v>
      </c>
      <c r="B28" s="215"/>
      <c r="C28" s="215"/>
      <c r="D28" s="215"/>
      <c r="E28" s="215"/>
      <c r="F28" s="215"/>
      <c r="G28" s="215"/>
      <c r="H28" s="215"/>
      <c r="I28" s="123"/>
      <c r="J28" s="123"/>
      <c r="K28" s="123"/>
      <c r="L28" s="215" t="s">
        <v>291</v>
      </c>
      <c r="M28" s="215"/>
      <c r="N28" s="215"/>
      <c r="O28" s="215"/>
      <c r="P28" s="215"/>
      <c r="Q28" s="215"/>
      <c r="R28" s="215"/>
      <c r="S28" s="215"/>
      <c r="T28" s="123"/>
      <c r="U28" s="123"/>
      <c r="V28" s="123"/>
      <c r="W28" s="68" t="s">
        <v>291</v>
      </c>
      <c r="X28" s="68"/>
      <c r="Y28" s="68"/>
      <c r="Z28" s="68"/>
      <c r="AA28" s="68"/>
      <c r="AB28" s="68"/>
      <c r="AC28" s="68"/>
      <c r="AD28" s="68"/>
      <c r="AE28" s="84"/>
      <c r="AF28" s="84"/>
      <c r="AG28" s="84"/>
      <c r="AH28" s="68" t="s">
        <v>291</v>
      </c>
      <c r="AI28" s="68"/>
      <c r="AJ28" s="68"/>
      <c r="AK28" s="68"/>
      <c r="AL28" s="68"/>
      <c r="AM28" s="68"/>
      <c r="AN28" s="68"/>
      <c r="AO28" s="68"/>
      <c r="AP28" s="84"/>
      <c r="AQ28" s="84"/>
      <c r="AR28" s="84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</row>
    <row r="29" spans="1:55" ht="15" customHeight="1" x14ac:dyDescent="0.25">
      <c r="A29" s="208" t="s">
        <v>26</v>
      </c>
      <c r="B29" s="208"/>
      <c r="C29" s="208"/>
      <c r="D29" s="208"/>
      <c r="E29" s="208"/>
      <c r="F29" s="208"/>
      <c r="G29" s="216" t="s">
        <v>30</v>
      </c>
      <c r="H29" s="216"/>
      <c r="I29" s="217" t="s">
        <v>9</v>
      </c>
      <c r="J29" s="218"/>
      <c r="K29" s="219"/>
      <c r="L29" s="208" t="s">
        <v>26</v>
      </c>
      <c r="M29" s="208"/>
      <c r="N29" s="208"/>
      <c r="O29" s="208"/>
      <c r="P29" s="208"/>
      <c r="Q29" s="208"/>
      <c r="R29" s="216" t="s">
        <v>30</v>
      </c>
      <c r="S29" s="216"/>
      <c r="T29" s="217" t="s">
        <v>9</v>
      </c>
      <c r="U29" s="218"/>
      <c r="V29" s="219"/>
      <c r="W29" s="105" t="s">
        <v>26</v>
      </c>
      <c r="X29" s="105"/>
      <c r="Y29" s="105"/>
      <c r="Z29" s="105"/>
      <c r="AA29" s="105"/>
      <c r="AB29" s="105"/>
      <c r="AC29" s="106" t="s">
        <v>30</v>
      </c>
      <c r="AD29" s="106"/>
      <c r="AE29" s="75" t="s">
        <v>9</v>
      </c>
      <c r="AF29" s="76"/>
      <c r="AG29" s="77"/>
      <c r="AH29" s="105" t="s">
        <v>26</v>
      </c>
      <c r="AI29" s="105"/>
      <c r="AJ29" s="105"/>
      <c r="AK29" s="105"/>
      <c r="AL29" s="105"/>
      <c r="AM29" s="105"/>
      <c r="AN29" s="106" t="s">
        <v>30</v>
      </c>
      <c r="AO29" s="106"/>
      <c r="AP29" s="75" t="s">
        <v>9</v>
      </c>
      <c r="AQ29" s="76"/>
      <c r="AR29" s="77"/>
      <c r="AS29" s="108"/>
      <c r="AT29" s="108"/>
      <c r="AU29" s="108"/>
      <c r="AV29" s="108"/>
      <c r="AW29" s="108"/>
      <c r="AX29" s="108"/>
      <c r="AY29" s="425"/>
      <c r="AZ29" s="425"/>
      <c r="BA29" s="419"/>
      <c r="BB29" s="419"/>
      <c r="BC29" s="419"/>
    </row>
    <row r="30" spans="1:55" x14ac:dyDescent="0.25">
      <c r="A30" s="208" t="s">
        <v>27</v>
      </c>
      <c r="B30" s="208"/>
      <c r="C30" s="208" t="s">
        <v>28</v>
      </c>
      <c r="D30" s="208"/>
      <c r="E30" s="208" t="s">
        <v>29</v>
      </c>
      <c r="F30" s="208"/>
      <c r="G30" s="216"/>
      <c r="H30" s="216"/>
      <c r="I30" s="220"/>
      <c r="J30" s="221"/>
      <c r="K30" s="222"/>
      <c r="L30" s="208" t="s">
        <v>27</v>
      </c>
      <c r="M30" s="208"/>
      <c r="N30" s="208" t="s">
        <v>28</v>
      </c>
      <c r="O30" s="208"/>
      <c r="P30" s="208" t="s">
        <v>29</v>
      </c>
      <c r="Q30" s="208"/>
      <c r="R30" s="216"/>
      <c r="S30" s="216"/>
      <c r="T30" s="220"/>
      <c r="U30" s="221"/>
      <c r="V30" s="222"/>
      <c r="W30" s="105" t="s">
        <v>27</v>
      </c>
      <c r="X30" s="105"/>
      <c r="Y30" s="105" t="s">
        <v>28</v>
      </c>
      <c r="Z30" s="105"/>
      <c r="AA30" s="105" t="s">
        <v>29</v>
      </c>
      <c r="AB30" s="105"/>
      <c r="AC30" s="106"/>
      <c r="AD30" s="106"/>
      <c r="AE30" s="78"/>
      <c r="AF30" s="79"/>
      <c r="AG30" s="80"/>
      <c r="AH30" s="105" t="s">
        <v>27</v>
      </c>
      <c r="AI30" s="105"/>
      <c r="AJ30" s="105" t="s">
        <v>28</v>
      </c>
      <c r="AK30" s="105"/>
      <c r="AL30" s="105" t="s">
        <v>29</v>
      </c>
      <c r="AM30" s="105"/>
      <c r="AN30" s="106"/>
      <c r="AO30" s="106"/>
      <c r="AP30" s="78"/>
      <c r="AQ30" s="79"/>
      <c r="AR30" s="80"/>
      <c r="AS30" s="108"/>
      <c r="AT30" s="108"/>
      <c r="AU30" s="108"/>
      <c r="AV30" s="108"/>
      <c r="AW30" s="108"/>
      <c r="AX30" s="108"/>
      <c r="AY30" s="425"/>
      <c r="AZ30" s="425"/>
      <c r="BA30" s="419"/>
      <c r="BB30" s="419"/>
      <c r="BC30" s="419"/>
    </row>
    <row r="31" spans="1:55" x14ac:dyDescent="0.25">
      <c r="A31" s="213">
        <v>1</v>
      </c>
      <c r="B31" s="213"/>
      <c r="C31" s="213">
        <v>0.7</v>
      </c>
      <c r="D31" s="213"/>
      <c r="E31" s="213">
        <v>6.7</v>
      </c>
      <c r="F31" s="213"/>
      <c r="G31" s="213">
        <v>35</v>
      </c>
      <c r="H31" s="213"/>
      <c r="I31" s="213">
        <v>0</v>
      </c>
      <c r="J31" s="111"/>
      <c r="K31" s="13"/>
      <c r="L31" s="213">
        <f>A31*35/20</f>
        <v>1.75</v>
      </c>
      <c r="M31" s="213"/>
      <c r="N31" s="213">
        <f t="shared" ref="N31" si="0">C31*35/20</f>
        <v>1.2250000000000001</v>
      </c>
      <c r="O31" s="213"/>
      <c r="P31" s="213">
        <f t="shared" ref="P31" si="1">E31*35/20</f>
        <v>11.725</v>
      </c>
      <c r="Q31" s="213"/>
      <c r="R31" s="213">
        <f t="shared" ref="R31" si="2">G31*35/20</f>
        <v>61.25</v>
      </c>
      <c r="S31" s="213"/>
      <c r="T31" s="213">
        <f>I31*35/20</f>
        <v>0</v>
      </c>
      <c r="U31" s="111"/>
      <c r="V31" s="13"/>
      <c r="W31" s="107">
        <f>A31*30/20</f>
        <v>1.5</v>
      </c>
      <c r="X31" s="107"/>
      <c r="Y31" s="81">
        <f t="shared" ref="Y31" si="3">C31*30/20</f>
        <v>1.05</v>
      </c>
      <c r="Z31" s="82"/>
      <c r="AA31" s="81">
        <f t="shared" ref="AA31" si="4">E31*30/20</f>
        <v>10.050000000000001</v>
      </c>
      <c r="AB31" s="82"/>
      <c r="AC31" s="81">
        <f t="shared" ref="AC31" si="5">G31*30/20</f>
        <v>52.5</v>
      </c>
      <c r="AD31" s="82"/>
      <c r="AE31" s="81">
        <f t="shared" ref="AE31" si="6">I31*30/20</f>
        <v>0</v>
      </c>
      <c r="AF31" s="83"/>
      <c r="AG31" s="5"/>
      <c r="AH31" s="107">
        <f>A31*40/20</f>
        <v>2</v>
      </c>
      <c r="AI31" s="107"/>
      <c r="AJ31" s="107">
        <f t="shared" ref="AJ31" si="7">C31*40/20</f>
        <v>1.4</v>
      </c>
      <c r="AK31" s="107"/>
      <c r="AL31" s="107">
        <f t="shared" ref="AL31" si="8">E31*40/20</f>
        <v>13.4</v>
      </c>
      <c r="AM31" s="107"/>
      <c r="AN31" s="107">
        <f t="shared" ref="AN31" si="9">G31*40/20</f>
        <v>70</v>
      </c>
      <c r="AO31" s="107"/>
      <c r="AP31" s="107">
        <f t="shared" ref="AP31" si="10">I31*40/20</f>
        <v>0</v>
      </c>
      <c r="AQ31" s="81"/>
      <c r="AR31" s="5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"/>
    </row>
    <row r="32" spans="1:55" x14ac:dyDescent="0.25">
      <c r="A32" s="123" t="s">
        <v>32</v>
      </c>
      <c r="B32" s="123"/>
      <c r="C32" s="123"/>
      <c r="D32" s="123"/>
      <c r="E32" s="123"/>
      <c r="F32" s="123"/>
      <c r="G32" s="123"/>
      <c r="H32" s="123"/>
      <c r="I32" s="124"/>
      <c r="J32" s="124"/>
      <c r="K32" s="124"/>
      <c r="L32" s="123" t="s">
        <v>32</v>
      </c>
      <c r="M32" s="123"/>
      <c r="N32" s="123"/>
      <c r="O32" s="123"/>
      <c r="P32" s="123"/>
      <c r="Q32" s="123"/>
      <c r="R32" s="123"/>
      <c r="S32" s="123"/>
      <c r="T32" s="124"/>
      <c r="U32" s="124"/>
      <c r="V32" s="124"/>
      <c r="W32" s="123" t="s">
        <v>32</v>
      </c>
      <c r="X32" s="123"/>
      <c r="Y32" s="123"/>
      <c r="Z32" s="123"/>
      <c r="AA32" s="123"/>
      <c r="AB32" s="123"/>
      <c r="AC32" s="123"/>
      <c r="AD32" s="123"/>
      <c r="AE32" s="124"/>
      <c r="AF32" s="124"/>
      <c r="AG32" s="124"/>
      <c r="AH32" s="123" t="s">
        <v>32</v>
      </c>
      <c r="AI32" s="123"/>
      <c r="AJ32" s="123"/>
      <c r="AK32" s="123"/>
      <c r="AL32" s="123"/>
      <c r="AM32" s="123"/>
      <c r="AN32" s="123"/>
      <c r="AO32" s="123"/>
      <c r="AP32" s="124"/>
      <c r="AQ32" s="124"/>
      <c r="AR32" s="124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</row>
    <row r="33" spans="1:55" ht="60.75" customHeight="1" x14ac:dyDescent="0.25">
      <c r="A33" s="245" t="s">
        <v>611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245" t="s">
        <v>612</v>
      </c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245" t="s">
        <v>613</v>
      </c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245" t="s">
        <v>614</v>
      </c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442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</row>
    <row r="34" spans="1:55" x14ac:dyDescent="0.25">
      <c r="A34" s="125" t="s">
        <v>10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 t="s">
        <v>10</v>
      </c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 t="s">
        <v>10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 t="s">
        <v>10</v>
      </c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</row>
    <row r="35" spans="1:55" ht="51.75" customHeight="1" x14ac:dyDescent="0.25">
      <c r="A35" s="121" t="s">
        <v>292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 t="s">
        <v>292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 t="s">
        <v>292</v>
      </c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 t="s">
        <v>292</v>
      </c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</row>
    <row r="36" spans="1:55" x14ac:dyDescent="0.25">
      <c r="A36" s="125" t="s">
        <v>11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 t="s">
        <v>11</v>
      </c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 t="s">
        <v>11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 t="s">
        <v>11</v>
      </c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</row>
    <row r="37" spans="1:55" ht="50.25" customHeight="1" x14ac:dyDescent="0.25">
      <c r="A37" s="121" t="s">
        <v>296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 t="s">
        <v>296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 t="s">
        <v>296</v>
      </c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 t="s">
        <v>296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</row>
    <row r="38" spans="1:5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25">
      <c r="A39" s="95"/>
      <c r="B39" s="95"/>
      <c r="C39" s="95"/>
      <c r="D39" s="26"/>
      <c r="E39" s="95"/>
      <c r="F39" s="95"/>
      <c r="G39" s="95"/>
      <c r="H39" s="26"/>
      <c r="I39" s="95"/>
      <c r="J39" s="95"/>
      <c r="K39" s="95"/>
      <c r="L39" s="95"/>
      <c r="M39" s="95"/>
      <c r="N39" s="95"/>
      <c r="O39" s="26"/>
      <c r="P39" s="95"/>
      <c r="Q39" s="95"/>
      <c r="R39" s="95"/>
      <c r="S39" s="26"/>
      <c r="T39" s="95"/>
      <c r="U39" s="95"/>
      <c r="V39" s="95"/>
      <c r="W39" s="95"/>
      <c r="X39" s="95"/>
      <c r="Y39" s="95"/>
      <c r="Z39" s="26"/>
      <c r="AA39" s="95"/>
      <c r="AB39" s="95"/>
      <c r="AC39" s="95"/>
      <c r="AD39" s="26"/>
      <c r="AE39" s="95"/>
      <c r="AF39" s="95"/>
      <c r="AG39" s="95"/>
      <c r="AH39" s="95"/>
      <c r="AI39" s="95"/>
      <c r="AJ39" s="95"/>
      <c r="AK39" s="26"/>
      <c r="AL39" s="95"/>
      <c r="AM39" s="95"/>
      <c r="AN39" s="95"/>
      <c r="AO39" s="26"/>
      <c r="AP39" s="95"/>
      <c r="AQ39" s="95"/>
      <c r="AR39" s="95"/>
      <c r="AS39" s="65"/>
      <c r="AT39" s="65"/>
      <c r="AU39" s="65"/>
      <c r="AV39" s="8"/>
      <c r="AW39" s="65"/>
      <c r="AX39" s="65"/>
      <c r="AY39" s="65"/>
      <c r="AZ39" s="8"/>
      <c r="BA39" s="65"/>
      <c r="BB39" s="65"/>
      <c r="BC39" s="65"/>
    </row>
    <row r="40" spans="1:55" x14ac:dyDescent="0.25">
      <c r="A40" s="200"/>
      <c r="B40" s="200"/>
      <c r="C40" s="200"/>
      <c r="D40" s="200"/>
      <c r="E40" s="9"/>
      <c r="F40" s="9"/>
      <c r="G40" s="9"/>
      <c r="H40" s="9"/>
      <c r="I40" s="9"/>
      <c r="J40" s="9"/>
      <c r="K40" s="9"/>
      <c r="L40" s="200"/>
      <c r="M40" s="200"/>
      <c r="N40" s="200"/>
      <c r="O40" s="200"/>
      <c r="P40" s="9"/>
      <c r="Q40" s="9"/>
      <c r="R40" s="9"/>
      <c r="S40" s="9"/>
      <c r="T40" s="9"/>
      <c r="U40" s="9"/>
      <c r="V40" s="9"/>
      <c r="W40" s="200"/>
      <c r="X40" s="200"/>
      <c r="Y40" s="200"/>
      <c r="Z40" s="200"/>
      <c r="AA40" s="9"/>
      <c r="AB40" s="9"/>
      <c r="AC40" s="9"/>
      <c r="AD40" s="9"/>
      <c r="AE40" s="9"/>
      <c r="AF40" s="9"/>
      <c r="AG40" s="9"/>
      <c r="AH40" s="200"/>
      <c r="AI40" s="200"/>
      <c r="AJ40" s="200"/>
      <c r="AK40" s="200"/>
      <c r="AL40" s="9"/>
      <c r="AM40" s="9"/>
      <c r="AN40" s="9"/>
      <c r="AO40" s="9"/>
      <c r="AP40" s="9"/>
      <c r="AQ40" s="9"/>
      <c r="AR40" s="9"/>
      <c r="AS40" s="64"/>
      <c r="AT40" s="64"/>
      <c r="AU40" s="64"/>
      <c r="AV40" s="64"/>
      <c r="AW40" s="7"/>
      <c r="AX40" s="7"/>
      <c r="AY40" s="7"/>
      <c r="AZ40" s="7"/>
      <c r="BA40" s="7"/>
      <c r="BB40" s="7"/>
      <c r="BC40" s="7"/>
    </row>
    <row r="41" spans="1:55" x14ac:dyDescent="0.25">
      <c r="A41" s="125" t="s">
        <v>391</v>
      </c>
      <c r="B41" s="125"/>
      <c r="C41" s="125"/>
      <c r="D41" s="125"/>
      <c r="E41" s="125"/>
      <c r="F41" s="125"/>
      <c r="G41" s="14"/>
      <c r="H41" s="14"/>
      <c r="I41" s="15"/>
      <c r="J41" s="125" t="s">
        <v>38</v>
      </c>
      <c r="K41" s="125"/>
      <c r="L41" s="125" t="s">
        <v>391</v>
      </c>
      <c r="M41" s="125"/>
      <c r="N41" s="125"/>
      <c r="O41" s="125"/>
      <c r="P41" s="125"/>
      <c r="Q41" s="125"/>
      <c r="R41" s="14"/>
      <c r="S41" s="14"/>
      <c r="T41" s="15"/>
      <c r="U41" s="125" t="s">
        <v>38</v>
      </c>
      <c r="V41" s="125"/>
      <c r="W41" s="125" t="s">
        <v>391</v>
      </c>
      <c r="X41" s="125"/>
      <c r="Y41" s="125"/>
      <c r="Z41" s="125"/>
      <c r="AA41" s="125"/>
      <c r="AB41" s="125"/>
      <c r="AC41" s="14"/>
      <c r="AD41" s="14"/>
      <c r="AE41" s="15"/>
      <c r="AF41" s="125" t="s">
        <v>38</v>
      </c>
      <c r="AG41" s="125"/>
      <c r="AH41" s="125" t="s">
        <v>391</v>
      </c>
      <c r="AI41" s="125"/>
      <c r="AJ41" s="125"/>
      <c r="AK41" s="125"/>
      <c r="AL41" s="125"/>
      <c r="AM41" s="125"/>
      <c r="AN41" s="14"/>
      <c r="AO41" s="14"/>
      <c r="AP41" s="15"/>
      <c r="AQ41" s="125" t="s">
        <v>38</v>
      </c>
      <c r="AR41" s="125"/>
      <c r="AS41" s="64"/>
      <c r="AT41" s="64"/>
      <c r="AU41" s="64"/>
      <c r="AV41" s="64"/>
      <c r="AW41" s="64"/>
      <c r="AX41" s="64"/>
      <c r="AY41" s="7"/>
      <c r="AZ41" s="7"/>
      <c r="BA41" s="3"/>
      <c r="BB41" s="108"/>
      <c r="BC41" s="108"/>
    </row>
    <row r="42" spans="1:55" ht="12.75" customHeight="1" x14ac:dyDescent="0.25">
      <c r="A42" s="6"/>
      <c r="B42" s="9"/>
      <c r="C42" s="9"/>
      <c r="D42" s="9"/>
      <c r="E42" s="9"/>
      <c r="F42" s="9"/>
      <c r="G42" s="11"/>
      <c r="H42" s="103"/>
      <c r="I42" s="103"/>
      <c r="J42" s="103" t="s">
        <v>0</v>
      </c>
      <c r="K42" s="103"/>
      <c r="L42" s="9"/>
      <c r="M42" s="9"/>
      <c r="N42" s="9"/>
      <c r="O42" s="9"/>
      <c r="P42" s="9"/>
      <c r="Q42" s="9"/>
      <c r="R42" s="11"/>
      <c r="S42" s="461"/>
      <c r="T42" s="461"/>
      <c r="U42" s="461" t="s">
        <v>0</v>
      </c>
      <c r="V42" s="461"/>
      <c r="W42" s="9"/>
      <c r="X42" s="9"/>
      <c r="Y42" s="9"/>
      <c r="Z42" s="9"/>
      <c r="AA42" s="9"/>
      <c r="AB42" s="9"/>
      <c r="AC42" s="11"/>
      <c r="AD42" s="103"/>
      <c r="AE42" s="103"/>
      <c r="AF42" s="103" t="s">
        <v>0</v>
      </c>
      <c r="AG42" s="103"/>
      <c r="AH42" s="9"/>
      <c r="AI42" s="9"/>
      <c r="AJ42" s="9"/>
      <c r="AK42" s="9"/>
      <c r="AL42" s="9"/>
      <c r="AM42" s="9"/>
      <c r="AN42" s="11"/>
      <c r="AO42" s="103"/>
      <c r="AP42" s="103"/>
      <c r="AQ42" s="103" t="s">
        <v>0</v>
      </c>
      <c r="AR42" s="103"/>
      <c r="AS42" s="9"/>
      <c r="AT42" s="9"/>
      <c r="AU42" s="9"/>
      <c r="AV42" s="9"/>
      <c r="AW42" s="9"/>
      <c r="AX42" s="9"/>
      <c r="AY42" s="11"/>
      <c r="AZ42" s="103"/>
      <c r="BA42" s="103"/>
      <c r="BB42" s="103" t="s">
        <v>0</v>
      </c>
      <c r="BC42" s="103"/>
    </row>
    <row r="43" spans="1:55" ht="12.75" customHeight="1" x14ac:dyDescent="0.25">
      <c r="A43" s="9"/>
      <c r="B43" s="9"/>
      <c r="C43" s="9"/>
      <c r="D43" s="9"/>
      <c r="E43" s="9"/>
      <c r="F43" s="9"/>
      <c r="G43" s="9"/>
      <c r="H43" s="103"/>
      <c r="I43" s="103"/>
      <c r="J43" s="103" t="s">
        <v>632</v>
      </c>
      <c r="K43" s="103"/>
      <c r="L43" s="9"/>
      <c r="M43" s="9"/>
      <c r="N43" s="9"/>
      <c r="O43" s="9"/>
      <c r="P43" s="9"/>
      <c r="Q43" s="9"/>
      <c r="R43" s="9"/>
      <c r="S43" s="461"/>
      <c r="T43" s="461"/>
      <c r="U43" s="461" t="s">
        <v>15</v>
      </c>
      <c r="V43" s="461"/>
      <c r="W43" s="9"/>
      <c r="X43" s="9"/>
      <c r="Y43" s="9"/>
      <c r="Z43" s="9"/>
      <c r="AA43" s="9"/>
      <c r="AB43" s="9"/>
      <c r="AC43" s="9"/>
      <c r="AD43" s="103"/>
      <c r="AE43" s="103"/>
      <c r="AF43" s="103" t="s">
        <v>632</v>
      </c>
      <c r="AG43" s="103"/>
      <c r="AH43" s="9"/>
      <c r="AI43" s="9"/>
      <c r="AJ43" s="9"/>
      <c r="AK43" s="9"/>
      <c r="AL43" s="9"/>
      <c r="AM43" s="9"/>
      <c r="AN43" s="9"/>
      <c r="AO43" s="103"/>
      <c r="AP43" s="103"/>
      <c r="AQ43" s="103" t="s">
        <v>632</v>
      </c>
      <c r="AR43" s="103"/>
      <c r="AS43" s="9"/>
      <c r="AT43" s="9"/>
      <c r="AU43" s="9"/>
      <c r="AV43" s="9"/>
      <c r="AW43" s="9"/>
      <c r="AX43" s="9"/>
      <c r="AY43" s="9"/>
      <c r="AZ43" s="103"/>
      <c r="BA43" s="103"/>
      <c r="BB43" s="103" t="s">
        <v>632</v>
      </c>
      <c r="BC43" s="103"/>
    </row>
    <row r="44" spans="1:55" ht="17.25" customHeight="1" x14ac:dyDescent="0.25">
      <c r="A44" s="9"/>
      <c r="B44" s="9"/>
      <c r="C44" s="9"/>
      <c r="D44" s="9"/>
      <c r="E44" s="9"/>
      <c r="F44" s="9"/>
      <c r="G44" s="12"/>
      <c r="H44" s="104" t="s">
        <v>633</v>
      </c>
      <c r="I44" s="104"/>
      <c r="J44" s="104"/>
      <c r="K44" s="104"/>
      <c r="L44" s="9"/>
      <c r="M44" s="9"/>
      <c r="N44" s="9"/>
      <c r="O44" s="9"/>
      <c r="P44" s="9"/>
      <c r="Q44" s="9"/>
      <c r="R44" s="12"/>
      <c r="S44" s="459"/>
      <c r="T44" s="459"/>
      <c r="U44" s="459"/>
      <c r="V44" s="459"/>
      <c r="W44" s="9"/>
      <c r="X44" s="9"/>
      <c r="Y44" s="9"/>
      <c r="Z44" s="9"/>
      <c r="AA44" s="9"/>
      <c r="AB44" s="9"/>
      <c r="AC44" s="12"/>
      <c r="AD44" s="104" t="s">
        <v>633</v>
      </c>
      <c r="AE44" s="104"/>
      <c r="AF44" s="104"/>
      <c r="AG44" s="104"/>
      <c r="AH44" s="9"/>
      <c r="AI44" s="9"/>
      <c r="AJ44" s="9"/>
      <c r="AK44" s="9"/>
      <c r="AL44" s="9"/>
      <c r="AM44" s="9"/>
      <c r="AN44" s="12"/>
      <c r="AO44" s="104" t="s">
        <v>633</v>
      </c>
      <c r="AP44" s="104"/>
      <c r="AQ44" s="104"/>
      <c r="AR44" s="104"/>
      <c r="AS44" s="9"/>
      <c r="AT44" s="9"/>
      <c r="AU44" s="9"/>
      <c r="AV44" s="9"/>
      <c r="AW44" s="9"/>
      <c r="AX44" s="9"/>
      <c r="AY44" s="12"/>
      <c r="AZ44" s="104" t="s">
        <v>633</v>
      </c>
      <c r="BA44" s="104"/>
      <c r="BB44" s="104"/>
      <c r="BC44" s="104"/>
    </row>
    <row r="45" spans="1:55" ht="21.75" customHeight="1" x14ac:dyDescent="0.25">
      <c r="A45" s="9"/>
      <c r="B45" s="9"/>
      <c r="C45" s="9"/>
      <c r="D45" s="9"/>
      <c r="E45" s="9"/>
      <c r="F45" s="9"/>
      <c r="G45" s="12"/>
      <c r="H45" s="94" t="s">
        <v>1</v>
      </c>
      <c r="I45" s="94"/>
      <c r="J45" s="94"/>
      <c r="K45" s="94"/>
      <c r="L45" s="9"/>
      <c r="M45" s="9"/>
      <c r="N45" s="9"/>
      <c r="O45" s="9"/>
      <c r="P45" s="9"/>
      <c r="Q45" s="9"/>
      <c r="R45" s="12"/>
      <c r="S45" s="460" t="s">
        <v>1</v>
      </c>
      <c r="T45" s="460"/>
      <c r="U45" s="460"/>
      <c r="V45" s="460"/>
      <c r="W45" s="9"/>
      <c r="X45" s="9"/>
      <c r="Y45" s="9"/>
      <c r="Z45" s="9"/>
      <c r="AA45" s="9"/>
      <c r="AB45" s="9"/>
      <c r="AC45" s="12"/>
      <c r="AD45" s="94" t="s">
        <v>1</v>
      </c>
      <c r="AE45" s="94"/>
      <c r="AF45" s="94"/>
      <c r="AG45" s="94"/>
      <c r="AH45" s="9"/>
      <c r="AI45" s="9"/>
      <c r="AJ45" s="9"/>
      <c r="AK45" s="9"/>
      <c r="AL45" s="9"/>
      <c r="AM45" s="9"/>
      <c r="AN45" s="12"/>
      <c r="AO45" s="94" t="s">
        <v>1</v>
      </c>
      <c r="AP45" s="94"/>
      <c r="AQ45" s="94"/>
      <c r="AR45" s="94"/>
      <c r="AS45" s="9"/>
      <c r="AT45" s="9"/>
      <c r="AU45" s="9"/>
      <c r="AV45" s="9"/>
      <c r="AW45" s="9"/>
      <c r="AX45" s="9"/>
      <c r="AY45" s="12"/>
      <c r="AZ45" s="94" t="s">
        <v>1</v>
      </c>
      <c r="BA45" s="94"/>
      <c r="BB45" s="94"/>
      <c r="BC45" s="94"/>
    </row>
    <row r="46" spans="1:55" ht="19.5" customHeight="1" x14ac:dyDescent="0.25">
      <c r="A46" s="9"/>
      <c r="B46" s="9"/>
      <c r="C46" s="9"/>
      <c r="D46" s="9"/>
      <c r="E46" s="9"/>
      <c r="F46" s="9"/>
      <c r="G46" s="12"/>
      <c r="H46" s="94" t="s">
        <v>2</v>
      </c>
      <c r="I46" s="94"/>
      <c r="J46" s="94"/>
      <c r="K46" s="94"/>
      <c r="L46" s="9"/>
      <c r="M46" s="9"/>
      <c r="N46" s="9"/>
      <c r="O46" s="9"/>
      <c r="P46" s="9"/>
      <c r="Q46" s="9"/>
      <c r="R46" s="12"/>
      <c r="S46" s="460" t="s">
        <v>2</v>
      </c>
      <c r="T46" s="460"/>
      <c r="U46" s="460"/>
      <c r="V46" s="460"/>
      <c r="W46" s="9"/>
      <c r="X46" s="9"/>
      <c r="Y46" s="9"/>
      <c r="Z46" s="9"/>
      <c r="AA46" s="9"/>
      <c r="AB46" s="9"/>
      <c r="AC46" s="12"/>
      <c r="AD46" s="94" t="s">
        <v>2</v>
      </c>
      <c r="AE46" s="94"/>
      <c r="AF46" s="94"/>
      <c r="AG46" s="94"/>
      <c r="AH46" s="9"/>
      <c r="AI46" s="9"/>
      <c r="AJ46" s="9"/>
      <c r="AK46" s="9"/>
      <c r="AL46" s="9"/>
      <c r="AM46" s="9"/>
      <c r="AN46" s="12"/>
      <c r="AO46" s="94" t="s">
        <v>2</v>
      </c>
      <c r="AP46" s="94"/>
      <c r="AQ46" s="94"/>
      <c r="AR46" s="94"/>
      <c r="AS46" s="9"/>
      <c r="AT46" s="9"/>
      <c r="AU46" s="9"/>
      <c r="AV46" s="9"/>
      <c r="AW46" s="9"/>
      <c r="AX46" s="9"/>
      <c r="AY46" s="12"/>
      <c r="AZ46" s="94" t="s">
        <v>2</v>
      </c>
      <c r="BA46" s="94"/>
      <c r="BB46" s="94"/>
      <c r="BC46" s="94"/>
    </row>
    <row r="47" spans="1:55" ht="21" customHeight="1" x14ac:dyDescent="0.25">
      <c r="A47" s="9"/>
      <c r="B47" s="9"/>
      <c r="C47" s="9"/>
      <c r="D47" s="9"/>
      <c r="E47" s="9"/>
      <c r="F47" s="9"/>
      <c r="G47" s="12"/>
      <c r="H47" s="94" t="s">
        <v>3</v>
      </c>
      <c r="I47" s="94"/>
      <c r="J47" s="94"/>
      <c r="K47" s="94"/>
      <c r="L47" s="9"/>
      <c r="M47" s="9"/>
      <c r="N47" s="9"/>
      <c r="O47" s="9"/>
      <c r="P47" s="9"/>
      <c r="Q47" s="9"/>
      <c r="R47" s="12"/>
      <c r="S47" s="460" t="s">
        <v>3</v>
      </c>
      <c r="T47" s="460"/>
      <c r="U47" s="460"/>
      <c r="V47" s="460"/>
      <c r="W47" s="9"/>
      <c r="X47" s="9"/>
      <c r="Y47" s="9"/>
      <c r="Z47" s="9"/>
      <c r="AA47" s="9"/>
      <c r="AB47" s="9"/>
      <c r="AC47" s="12"/>
      <c r="AD47" s="94" t="s">
        <v>3</v>
      </c>
      <c r="AE47" s="94"/>
      <c r="AF47" s="94"/>
      <c r="AG47" s="94"/>
      <c r="AH47" s="9"/>
      <c r="AI47" s="9"/>
      <c r="AJ47" s="9"/>
      <c r="AK47" s="9"/>
      <c r="AL47" s="9"/>
      <c r="AM47" s="9"/>
      <c r="AN47" s="12"/>
      <c r="AO47" s="94" t="s">
        <v>3</v>
      </c>
      <c r="AP47" s="94"/>
      <c r="AQ47" s="94"/>
      <c r="AR47" s="94"/>
      <c r="AS47" s="9"/>
      <c r="AT47" s="9"/>
      <c r="AU47" s="9"/>
      <c r="AV47" s="9"/>
      <c r="AW47" s="9"/>
      <c r="AX47" s="9"/>
      <c r="AY47" s="12"/>
      <c r="AZ47" s="94" t="s">
        <v>3</v>
      </c>
      <c r="BA47" s="94"/>
      <c r="BB47" s="94"/>
      <c r="BC47" s="94"/>
    </row>
    <row r="48" spans="1:55" x14ac:dyDescent="0.25">
      <c r="A48" s="9"/>
      <c r="B48" s="9"/>
      <c r="C48" s="9"/>
      <c r="D48" s="9"/>
      <c r="E48" s="9"/>
      <c r="F48" s="9"/>
      <c r="G48" s="9"/>
      <c r="H48" s="95" t="s">
        <v>36</v>
      </c>
      <c r="I48" s="95"/>
      <c r="J48" s="95"/>
      <c r="K48" s="95"/>
      <c r="L48" s="9"/>
      <c r="M48" s="9"/>
      <c r="N48" s="9"/>
      <c r="O48" s="9"/>
      <c r="P48" s="9"/>
      <c r="Q48" s="9"/>
      <c r="R48" s="9"/>
      <c r="S48" s="462" t="s">
        <v>4</v>
      </c>
      <c r="T48" s="462"/>
      <c r="U48" s="462"/>
      <c r="V48" s="462"/>
      <c r="W48" s="9"/>
      <c r="X48" s="9"/>
      <c r="Y48" s="9"/>
      <c r="Z48" s="9"/>
      <c r="AA48" s="9"/>
      <c r="AB48" s="9"/>
      <c r="AC48" s="9"/>
      <c r="AD48" s="95" t="s">
        <v>36</v>
      </c>
      <c r="AE48" s="95"/>
      <c r="AF48" s="95"/>
      <c r="AG48" s="95"/>
      <c r="AH48" s="9"/>
      <c r="AI48" s="9"/>
      <c r="AJ48" s="9"/>
      <c r="AK48" s="9"/>
      <c r="AL48" s="9"/>
      <c r="AM48" s="9"/>
      <c r="AN48" s="9"/>
      <c r="AO48" s="95" t="s">
        <v>36</v>
      </c>
      <c r="AP48" s="95"/>
      <c r="AQ48" s="95"/>
      <c r="AR48" s="95"/>
      <c r="AS48" s="9"/>
      <c r="AT48" s="9"/>
      <c r="AU48" s="9"/>
      <c r="AV48" s="9"/>
      <c r="AW48" s="9"/>
      <c r="AX48" s="9"/>
      <c r="AY48" s="9"/>
      <c r="AZ48" s="95" t="s">
        <v>36</v>
      </c>
      <c r="BA48" s="95"/>
      <c r="BB48" s="95"/>
      <c r="BC48" s="95"/>
    </row>
    <row r="49" spans="1:55" ht="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x14ac:dyDescent="0.25">
      <c r="A50" s="9"/>
      <c r="B50" s="9"/>
      <c r="C50" s="201" t="s">
        <v>608</v>
      </c>
      <c r="D50" s="201"/>
      <c r="E50" s="201"/>
      <c r="F50" s="201"/>
      <c r="G50" s="201"/>
      <c r="H50" s="201"/>
      <c r="I50" s="201"/>
      <c r="J50" s="9"/>
      <c r="K50" s="9"/>
      <c r="L50" s="37"/>
      <c r="M50" s="37"/>
      <c r="N50" s="149" t="s">
        <v>610</v>
      </c>
      <c r="O50" s="149"/>
      <c r="P50" s="149"/>
      <c r="Q50" s="149"/>
      <c r="R50" s="149"/>
      <c r="S50" s="149"/>
      <c r="T50" s="149"/>
      <c r="U50" s="37"/>
      <c r="V50" s="37"/>
      <c r="W50" s="9"/>
      <c r="X50" s="9"/>
      <c r="Y50" s="201" t="s">
        <v>617</v>
      </c>
      <c r="Z50" s="201"/>
      <c r="AA50" s="201"/>
      <c r="AB50" s="201"/>
      <c r="AC50" s="201"/>
      <c r="AD50" s="201"/>
      <c r="AE50" s="201"/>
      <c r="AF50" s="9"/>
      <c r="AG50" s="9"/>
      <c r="AH50" s="9"/>
      <c r="AI50" s="9"/>
      <c r="AJ50" s="201" t="s">
        <v>619</v>
      </c>
      <c r="AK50" s="201"/>
      <c r="AL50" s="201"/>
      <c r="AM50" s="201"/>
      <c r="AN50" s="201"/>
      <c r="AO50" s="201"/>
      <c r="AP50" s="201"/>
      <c r="AQ50" s="9"/>
      <c r="AR50" s="9"/>
      <c r="AS50" s="9"/>
      <c r="AT50" s="9"/>
      <c r="AU50" s="201" t="s">
        <v>731</v>
      </c>
      <c r="AV50" s="201"/>
      <c r="AW50" s="201"/>
      <c r="AX50" s="201"/>
      <c r="AY50" s="201"/>
      <c r="AZ50" s="201"/>
      <c r="BA50" s="201"/>
      <c r="BB50" s="9"/>
      <c r="BC50" s="9"/>
    </row>
    <row r="51" spans="1:55" ht="5.2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x14ac:dyDescent="0.25">
      <c r="A52" s="200" t="s">
        <v>16</v>
      </c>
      <c r="B52" s="200"/>
      <c r="C52" s="200"/>
      <c r="D52" s="200"/>
      <c r="E52" s="201" t="s">
        <v>126</v>
      </c>
      <c r="F52" s="201"/>
      <c r="G52" s="201"/>
      <c r="H52" s="201"/>
      <c r="I52" s="201"/>
      <c r="J52" s="201"/>
      <c r="K52" s="201"/>
      <c r="L52" s="148" t="s">
        <v>16</v>
      </c>
      <c r="M52" s="148"/>
      <c r="N52" s="148"/>
      <c r="O52" s="148"/>
      <c r="P52" s="149" t="s">
        <v>126</v>
      </c>
      <c r="Q52" s="149"/>
      <c r="R52" s="149"/>
      <c r="S52" s="149"/>
      <c r="T52" s="149"/>
      <c r="U52" s="149"/>
      <c r="V52" s="149"/>
      <c r="W52" s="200" t="s">
        <v>16</v>
      </c>
      <c r="X52" s="200"/>
      <c r="Y52" s="200"/>
      <c r="Z52" s="200"/>
      <c r="AA52" s="201" t="s">
        <v>126</v>
      </c>
      <c r="AB52" s="201"/>
      <c r="AC52" s="201"/>
      <c r="AD52" s="201"/>
      <c r="AE52" s="201"/>
      <c r="AF52" s="201"/>
      <c r="AG52" s="201"/>
      <c r="AH52" s="200" t="s">
        <v>16</v>
      </c>
      <c r="AI52" s="200"/>
      <c r="AJ52" s="200"/>
      <c r="AK52" s="200"/>
      <c r="AL52" s="201" t="s">
        <v>126</v>
      </c>
      <c r="AM52" s="201"/>
      <c r="AN52" s="201"/>
      <c r="AO52" s="201"/>
      <c r="AP52" s="201"/>
      <c r="AQ52" s="201"/>
      <c r="AR52" s="201"/>
      <c r="AS52" s="200" t="s">
        <v>16</v>
      </c>
      <c r="AT52" s="200"/>
      <c r="AU52" s="200"/>
      <c r="AV52" s="200"/>
      <c r="AW52" s="201" t="s">
        <v>126</v>
      </c>
      <c r="AX52" s="201"/>
      <c r="AY52" s="201"/>
      <c r="AZ52" s="201"/>
      <c r="BA52" s="201"/>
      <c r="BB52" s="201"/>
      <c r="BC52" s="201"/>
    </row>
    <row r="53" spans="1:55" ht="30.75" customHeight="1" x14ac:dyDescent="0.25">
      <c r="A53" s="381"/>
      <c r="B53" s="381"/>
      <c r="C53" s="381"/>
      <c r="D53" s="381"/>
      <c r="E53" s="415" t="s">
        <v>607</v>
      </c>
      <c r="F53" s="415"/>
      <c r="G53" s="415"/>
      <c r="H53" s="415"/>
      <c r="I53" s="415"/>
      <c r="J53" s="415"/>
      <c r="K53" s="415"/>
      <c r="L53" s="368"/>
      <c r="M53" s="368"/>
      <c r="N53" s="368"/>
      <c r="O53" s="368"/>
      <c r="P53" s="369" t="s">
        <v>607</v>
      </c>
      <c r="Q53" s="369"/>
      <c r="R53" s="369"/>
      <c r="S53" s="369"/>
      <c r="T53" s="369"/>
      <c r="U53" s="369"/>
      <c r="V53" s="369"/>
      <c r="W53" s="381"/>
      <c r="X53" s="381"/>
      <c r="Y53" s="381"/>
      <c r="Z53" s="381"/>
      <c r="AA53" s="415" t="s">
        <v>607</v>
      </c>
      <c r="AB53" s="415"/>
      <c r="AC53" s="415"/>
      <c r="AD53" s="415"/>
      <c r="AE53" s="415"/>
      <c r="AF53" s="415"/>
      <c r="AG53" s="415"/>
      <c r="AH53" s="381"/>
      <c r="AI53" s="381"/>
      <c r="AJ53" s="381"/>
      <c r="AK53" s="381"/>
      <c r="AL53" s="415" t="s">
        <v>607</v>
      </c>
      <c r="AM53" s="415"/>
      <c r="AN53" s="415"/>
      <c r="AO53" s="415"/>
      <c r="AP53" s="415"/>
      <c r="AQ53" s="415"/>
      <c r="AR53" s="415"/>
      <c r="AS53" s="381"/>
      <c r="AT53" s="381"/>
      <c r="AU53" s="381"/>
      <c r="AV53" s="381"/>
      <c r="AW53" s="415" t="s">
        <v>607</v>
      </c>
      <c r="AX53" s="415"/>
      <c r="AY53" s="415"/>
      <c r="AZ53" s="415"/>
      <c r="BA53" s="415"/>
      <c r="BB53" s="415"/>
      <c r="BC53" s="415"/>
    </row>
    <row r="54" spans="1:55" x14ac:dyDescent="0.25">
      <c r="A54" s="200" t="s">
        <v>24</v>
      </c>
      <c r="B54" s="200"/>
      <c r="C54" s="200"/>
      <c r="D54" s="200"/>
      <c r="E54" s="125">
        <v>35</v>
      </c>
      <c r="F54" s="125"/>
      <c r="G54" s="125"/>
      <c r="H54" s="125"/>
      <c r="I54" s="125"/>
      <c r="J54" s="125"/>
      <c r="K54" s="125"/>
      <c r="L54" s="148" t="s">
        <v>24</v>
      </c>
      <c r="M54" s="148"/>
      <c r="N54" s="148"/>
      <c r="O54" s="148"/>
      <c r="P54" s="126">
        <v>40</v>
      </c>
      <c r="Q54" s="126"/>
      <c r="R54" s="126"/>
      <c r="S54" s="126"/>
      <c r="T54" s="126"/>
      <c r="U54" s="126"/>
      <c r="V54" s="126"/>
      <c r="W54" s="200" t="s">
        <v>24</v>
      </c>
      <c r="X54" s="200"/>
      <c r="Y54" s="200"/>
      <c r="Z54" s="200"/>
      <c r="AA54" s="125">
        <v>45</v>
      </c>
      <c r="AB54" s="125"/>
      <c r="AC54" s="125"/>
      <c r="AD54" s="125"/>
      <c r="AE54" s="125"/>
      <c r="AF54" s="125"/>
      <c r="AG54" s="125"/>
      <c r="AH54" s="200" t="s">
        <v>24</v>
      </c>
      <c r="AI54" s="200"/>
      <c r="AJ54" s="200"/>
      <c r="AK54" s="200"/>
      <c r="AL54" s="125">
        <v>50</v>
      </c>
      <c r="AM54" s="125"/>
      <c r="AN54" s="125"/>
      <c r="AO54" s="125"/>
      <c r="AP54" s="125"/>
      <c r="AQ54" s="125"/>
      <c r="AR54" s="125"/>
      <c r="AS54" s="200" t="s">
        <v>24</v>
      </c>
      <c r="AT54" s="200"/>
      <c r="AU54" s="200"/>
      <c r="AV54" s="200"/>
      <c r="AW54" s="125">
        <v>55</v>
      </c>
      <c r="AX54" s="125"/>
      <c r="AY54" s="125"/>
      <c r="AZ54" s="125"/>
      <c r="BA54" s="125"/>
      <c r="BB54" s="125"/>
      <c r="BC54" s="125"/>
    </row>
    <row r="55" spans="1:55" x14ac:dyDescent="0.25">
      <c r="A55" s="207" t="s">
        <v>19</v>
      </c>
      <c r="B55" s="207"/>
      <c r="C55" s="207"/>
      <c r="D55" s="207"/>
      <c r="E55" s="207"/>
      <c r="F55" s="208" t="s">
        <v>20</v>
      </c>
      <c r="G55" s="208"/>
      <c r="H55" s="208"/>
      <c r="I55" s="208"/>
      <c r="J55" s="208"/>
      <c r="K55" s="208"/>
      <c r="L55" s="176" t="s">
        <v>19</v>
      </c>
      <c r="M55" s="176"/>
      <c r="N55" s="176"/>
      <c r="O55" s="176"/>
      <c r="P55" s="176"/>
      <c r="Q55" s="174" t="s">
        <v>20</v>
      </c>
      <c r="R55" s="174"/>
      <c r="S55" s="174"/>
      <c r="T55" s="174"/>
      <c r="U55" s="174"/>
      <c r="V55" s="174"/>
      <c r="W55" s="207" t="s">
        <v>19</v>
      </c>
      <c r="X55" s="207"/>
      <c r="Y55" s="207"/>
      <c r="Z55" s="207"/>
      <c r="AA55" s="207"/>
      <c r="AB55" s="208" t="s">
        <v>20</v>
      </c>
      <c r="AC55" s="208"/>
      <c r="AD55" s="208"/>
      <c r="AE55" s="208"/>
      <c r="AF55" s="208"/>
      <c r="AG55" s="208"/>
      <c r="AH55" s="207" t="s">
        <v>19</v>
      </c>
      <c r="AI55" s="207"/>
      <c r="AJ55" s="207"/>
      <c r="AK55" s="207"/>
      <c r="AL55" s="207"/>
      <c r="AM55" s="208" t="s">
        <v>20</v>
      </c>
      <c r="AN55" s="208"/>
      <c r="AO55" s="208"/>
      <c r="AP55" s="208"/>
      <c r="AQ55" s="208"/>
      <c r="AR55" s="208"/>
      <c r="AS55" s="207" t="s">
        <v>19</v>
      </c>
      <c r="AT55" s="207"/>
      <c r="AU55" s="207"/>
      <c r="AV55" s="207"/>
      <c r="AW55" s="207"/>
      <c r="AX55" s="208" t="s">
        <v>20</v>
      </c>
      <c r="AY55" s="208"/>
      <c r="AZ55" s="208"/>
      <c r="BA55" s="208"/>
      <c r="BB55" s="208"/>
      <c r="BC55" s="208"/>
    </row>
    <row r="56" spans="1:55" x14ac:dyDescent="0.25">
      <c r="A56" s="207"/>
      <c r="B56" s="207"/>
      <c r="C56" s="207"/>
      <c r="D56" s="207"/>
      <c r="E56" s="207"/>
      <c r="F56" s="208" t="s">
        <v>21</v>
      </c>
      <c r="G56" s="208"/>
      <c r="H56" s="208"/>
      <c r="I56" s="208" t="s">
        <v>22</v>
      </c>
      <c r="J56" s="208"/>
      <c r="K56" s="208"/>
      <c r="L56" s="176"/>
      <c r="M56" s="176"/>
      <c r="N56" s="176"/>
      <c r="O56" s="176"/>
      <c r="P56" s="176"/>
      <c r="Q56" s="174" t="s">
        <v>21</v>
      </c>
      <c r="R56" s="174"/>
      <c r="S56" s="174"/>
      <c r="T56" s="174" t="s">
        <v>22</v>
      </c>
      <c r="U56" s="174"/>
      <c r="V56" s="174"/>
      <c r="W56" s="207"/>
      <c r="X56" s="207"/>
      <c r="Y56" s="207"/>
      <c r="Z56" s="207"/>
      <c r="AA56" s="207"/>
      <c r="AB56" s="208" t="s">
        <v>21</v>
      </c>
      <c r="AC56" s="208"/>
      <c r="AD56" s="208"/>
      <c r="AE56" s="208" t="s">
        <v>22</v>
      </c>
      <c r="AF56" s="208"/>
      <c r="AG56" s="208"/>
      <c r="AH56" s="207"/>
      <c r="AI56" s="207"/>
      <c r="AJ56" s="207"/>
      <c r="AK56" s="207"/>
      <c r="AL56" s="207"/>
      <c r="AM56" s="208" t="s">
        <v>21</v>
      </c>
      <c r="AN56" s="208"/>
      <c r="AO56" s="208"/>
      <c r="AP56" s="208" t="s">
        <v>22</v>
      </c>
      <c r="AQ56" s="208"/>
      <c r="AR56" s="208"/>
      <c r="AS56" s="207"/>
      <c r="AT56" s="207"/>
      <c r="AU56" s="207"/>
      <c r="AV56" s="207"/>
      <c r="AW56" s="207"/>
      <c r="AX56" s="208" t="s">
        <v>21</v>
      </c>
      <c r="AY56" s="208"/>
      <c r="AZ56" s="208"/>
      <c r="BA56" s="208" t="s">
        <v>22</v>
      </c>
      <c r="BB56" s="208"/>
      <c r="BC56" s="208"/>
    </row>
    <row r="57" spans="1:55" x14ac:dyDescent="0.25">
      <c r="A57" s="205" t="s">
        <v>126</v>
      </c>
      <c r="B57" s="205"/>
      <c r="C57" s="205"/>
      <c r="D57" s="205"/>
      <c r="E57" s="205"/>
      <c r="F57" s="111">
        <v>35</v>
      </c>
      <c r="G57" s="113"/>
      <c r="H57" s="112"/>
      <c r="I57" s="111">
        <v>35</v>
      </c>
      <c r="J57" s="113"/>
      <c r="K57" s="112"/>
      <c r="L57" s="173" t="s">
        <v>126</v>
      </c>
      <c r="M57" s="173"/>
      <c r="N57" s="173"/>
      <c r="O57" s="173"/>
      <c r="P57" s="173"/>
      <c r="Q57" s="132">
        <v>40</v>
      </c>
      <c r="R57" s="133"/>
      <c r="S57" s="134"/>
      <c r="T57" s="132">
        <v>40</v>
      </c>
      <c r="U57" s="133"/>
      <c r="V57" s="134"/>
      <c r="W57" s="205" t="s">
        <v>126</v>
      </c>
      <c r="X57" s="205"/>
      <c r="Y57" s="205"/>
      <c r="Z57" s="205"/>
      <c r="AA57" s="205"/>
      <c r="AB57" s="111">
        <v>45</v>
      </c>
      <c r="AC57" s="113"/>
      <c r="AD57" s="112"/>
      <c r="AE57" s="111">
        <v>45</v>
      </c>
      <c r="AF57" s="113"/>
      <c r="AG57" s="112"/>
      <c r="AH57" s="205" t="s">
        <v>126</v>
      </c>
      <c r="AI57" s="205"/>
      <c r="AJ57" s="205"/>
      <c r="AK57" s="205"/>
      <c r="AL57" s="205"/>
      <c r="AM57" s="111">
        <v>50</v>
      </c>
      <c r="AN57" s="113"/>
      <c r="AO57" s="112"/>
      <c r="AP57" s="111">
        <v>50</v>
      </c>
      <c r="AQ57" s="113"/>
      <c r="AR57" s="112"/>
      <c r="AS57" s="205" t="s">
        <v>126</v>
      </c>
      <c r="AT57" s="205"/>
      <c r="AU57" s="205"/>
      <c r="AV57" s="205"/>
      <c r="AW57" s="205"/>
      <c r="AX57" s="111">
        <v>55</v>
      </c>
      <c r="AY57" s="113"/>
      <c r="AZ57" s="112"/>
      <c r="BA57" s="111">
        <v>55</v>
      </c>
      <c r="BB57" s="113"/>
      <c r="BC57" s="112"/>
    </row>
    <row r="58" spans="1:55" x14ac:dyDescent="0.25">
      <c r="A58" s="205" t="s">
        <v>25</v>
      </c>
      <c r="B58" s="205"/>
      <c r="C58" s="205"/>
      <c r="D58" s="205"/>
      <c r="E58" s="205"/>
      <c r="F58" s="111"/>
      <c r="G58" s="113"/>
      <c r="H58" s="112"/>
      <c r="I58" s="111">
        <v>35</v>
      </c>
      <c r="J58" s="113"/>
      <c r="K58" s="112"/>
      <c r="L58" s="173" t="s">
        <v>25</v>
      </c>
      <c r="M58" s="173"/>
      <c r="N58" s="173"/>
      <c r="O58" s="173"/>
      <c r="P58" s="173"/>
      <c r="Q58" s="132"/>
      <c r="R58" s="133"/>
      <c r="S58" s="134"/>
      <c r="T58" s="132">
        <v>40</v>
      </c>
      <c r="U58" s="133"/>
      <c r="V58" s="134"/>
      <c r="W58" s="205" t="s">
        <v>25</v>
      </c>
      <c r="X58" s="205"/>
      <c r="Y58" s="205"/>
      <c r="Z58" s="205"/>
      <c r="AA58" s="205"/>
      <c r="AB58" s="111"/>
      <c r="AC58" s="113"/>
      <c r="AD58" s="112"/>
      <c r="AE58" s="111">
        <v>45</v>
      </c>
      <c r="AF58" s="113"/>
      <c r="AG58" s="112"/>
      <c r="AH58" s="205" t="s">
        <v>25</v>
      </c>
      <c r="AI58" s="205"/>
      <c r="AJ58" s="205"/>
      <c r="AK58" s="205"/>
      <c r="AL58" s="205"/>
      <c r="AM58" s="111"/>
      <c r="AN58" s="113"/>
      <c r="AO58" s="112"/>
      <c r="AP58" s="111">
        <v>50</v>
      </c>
      <c r="AQ58" s="113"/>
      <c r="AR58" s="112"/>
      <c r="AS58" s="205" t="s">
        <v>25</v>
      </c>
      <c r="AT58" s="205"/>
      <c r="AU58" s="205"/>
      <c r="AV58" s="205"/>
      <c r="AW58" s="205"/>
      <c r="AX58" s="111"/>
      <c r="AY58" s="113"/>
      <c r="AZ58" s="112"/>
      <c r="BA58" s="111">
        <v>55</v>
      </c>
      <c r="BB58" s="113"/>
      <c r="BC58" s="112"/>
    </row>
    <row r="59" spans="1:55" x14ac:dyDescent="0.25">
      <c r="A59" s="205"/>
      <c r="B59" s="205"/>
      <c r="C59" s="205"/>
      <c r="D59" s="205"/>
      <c r="E59" s="205"/>
      <c r="F59" s="111"/>
      <c r="G59" s="113"/>
      <c r="H59" s="112"/>
      <c r="I59" s="111"/>
      <c r="J59" s="113"/>
      <c r="K59" s="112"/>
      <c r="L59" s="173"/>
      <c r="M59" s="173"/>
      <c r="N59" s="173"/>
      <c r="O59" s="173"/>
      <c r="P59" s="173"/>
      <c r="Q59" s="132"/>
      <c r="R59" s="133"/>
      <c r="S59" s="134"/>
      <c r="T59" s="132"/>
      <c r="U59" s="133"/>
      <c r="V59" s="134"/>
      <c r="W59" s="205"/>
      <c r="X59" s="205"/>
      <c r="Y59" s="205"/>
      <c r="Z59" s="205"/>
      <c r="AA59" s="205"/>
      <c r="AB59" s="111"/>
      <c r="AC59" s="113"/>
      <c r="AD59" s="112"/>
      <c r="AE59" s="111"/>
      <c r="AF59" s="113"/>
      <c r="AG59" s="112"/>
      <c r="AH59" s="205"/>
      <c r="AI59" s="205"/>
      <c r="AJ59" s="205"/>
      <c r="AK59" s="205"/>
      <c r="AL59" s="205"/>
      <c r="AM59" s="111"/>
      <c r="AN59" s="113"/>
      <c r="AO59" s="112"/>
      <c r="AP59" s="111"/>
      <c r="AQ59" s="113"/>
      <c r="AR59" s="112"/>
      <c r="AS59" s="205"/>
      <c r="AT59" s="205"/>
      <c r="AU59" s="205"/>
      <c r="AV59" s="205"/>
      <c r="AW59" s="205"/>
      <c r="AX59" s="111"/>
      <c r="AY59" s="113"/>
      <c r="AZ59" s="112"/>
      <c r="BA59" s="111"/>
      <c r="BB59" s="113"/>
      <c r="BC59" s="112"/>
    </row>
    <row r="60" spans="1:55" x14ac:dyDescent="0.25">
      <c r="A60" s="205"/>
      <c r="B60" s="205"/>
      <c r="C60" s="205"/>
      <c r="D60" s="205"/>
      <c r="E60" s="205"/>
      <c r="F60" s="111"/>
      <c r="G60" s="113"/>
      <c r="H60" s="112"/>
      <c r="I60" s="111"/>
      <c r="J60" s="113"/>
      <c r="K60" s="112"/>
      <c r="L60" s="173"/>
      <c r="M60" s="173"/>
      <c r="N60" s="173"/>
      <c r="O60" s="173"/>
      <c r="P60" s="173"/>
      <c r="Q60" s="132"/>
      <c r="R60" s="133"/>
      <c r="S60" s="134"/>
      <c r="T60" s="132"/>
      <c r="U60" s="133"/>
      <c r="V60" s="134"/>
      <c r="W60" s="205"/>
      <c r="X60" s="205"/>
      <c r="Y60" s="205"/>
      <c r="Z60" s="205"/>
      <c r="AA60" s="205"/>
      <c r="AB60" s="111"/>
      <c r="AC60" s="113"/>
      <c r="AD60" s="112"/>
      <c r="AE60" s="111"/>
      <c r="AF60" s="113"/>
      <c r="AG60" s="112"/>
      <c r="AH60" s="205"/>
      <c r="AI60" s="205"/>
      <c r="AJ60" s="205"/>
      <c r="AK60" s="205"/>
      <c r="AL60" s="205"/>
      <c r="AM60" s="111"/>
      <c r="AN60" s="113"/>
      <c r="AO60" s="112"/>
      <c r="AP60" s="111"/>
      <c r="AQ60" s="113"/>
      <c r="AR60" s="112"/>
      <c r="AS60" s="205"/>
      <c r="AT60" s="205"/>
      <c r="AU60" s="205"/>
      <c r="AV60" s="205"/>
      <c r="AW60" s="205"/>
      <c r="AX60" s="111"/>
      <c r="AY60" s="113"/>
      <c r="AZ60" s="112"/>
      <c r="BA60" s="111"/>
      <c r="BB60" s="113"/>
      <c r="BC60" s="112"/>
    </row>
    <row r="61" spans="1:55" x14ac:dyDescent="0.25">
      <c r="A61" s="205"/>
      <c r="B61" s="205"/>
      <c r="C61" s="205"/>
      <c r="D61" s="205"/>
      <c r="E61" s="205"/>
      <c r="F61" s="111"/>
      <c r="G61" s="113"/>
      <c r="H61" s="112"/>
      <c r="I61" s="111"/>
      <c r="J61" s="113"/>
      <c r="K61" s="112"/>
      <c r="L61" s="173"/>
      <c r="M61" s="173"/>
      <c r="N61" s="173"/>
      <c r="O61" s="173"/>
      <c r="P61" s="173"/>
      <c r="Q61" s="132"/>
      <c r="R61" s="133"/>
      <c r="S61" s="134"/>
      <c r="T61" s="132"/>
      <c r="U61" s="133"/>
      <c r="V61" s="134"/>
      <c r="W61" s="205"/>
      <c r="X61" s="205"/>
      <c r="Y61" s="205"/>
      <c r="Z61" s="205"/>
      <c r="AA61" s="205"/>
      <c r="AB61" s="111"/>
      <c r="AC61" s="113"/>
      <c r="AD61" s="112"/>
      <c r="AE61" s="111"/>
      <c r="AF61" s="113"/>
      <c r="AG61" s="112"/>
      <c r="AH61" s="205"/>
      <c r="AI61" s="205"/>
      <c r="AJ61" s="205"/>
      <c r="AK61" s="205"/>
      <c r="AL61" s="205"/>
      <c r="AM61" s="111"/>
      <c r="AN61" s="113"/>
      <c r="AO61" s="112"/>
      <c r="AP61" s="111"/>
      <c r="AQ61" s="113"/>
      <c r="AR61" s="112"/>
      <c r="AS61" s="205"/>
      <c r="AT61" s="205"/>
      <c r="AU61" s="205"/>
      <c r="AV61" s="205"/>
      <c r="AW61" s="205"/>
      <c r="AX61" s="111"/>
      <c r="AY61" s="113"/>
      <c r="AZ61" s="112"/>
      <c r="BA61" s="111"/>
      <c r="BB61" s="113"/>
      <c r="BC61" s="112"/>
    </row>
    <row r="62" spans="1:55" x14ac:dyDescent="0.25">
      <c r="A62" s="205"/>
      <c r="B62" s="205"/>
      <c r="C62" s="205"/>
      <c r="D62" s="205"/>
      <c r="E62" s="205"/>
      <c r="F62" s="111"/>
      <c r="G62" s="113"/>
      <c r="H62" s="112"/>
      <c r="I62" s="111"/>
      <c r="J62" s="113"/>
      <c r="K62" s="112"/>
      <c r="L62" s="173"/>
      <c r="M62" s="173"/>
      <c r="N62" s="173"/>
      <c r="O62" s="173"/>
      <c r="P62" s="173"/>
      <c r="Q62" s="132"/>
      <c r="R62" s="133"/>
      <c r="S62" s="134"/>
      <c r="T62" s="132"/>
      <c r="U62" s="133"/>
      <c r="V62" s="134"/>
      <c r="W62" s="205"/>
      <c r="X62" s="205"/>
      <c r="Y62" s="205"/>
      <c r="Z62" s="205"/>
      <c r="AA62" s="205"/>
      <c r="AB62" s="111"/>
      <c r="AC62" s="113"/>
      <c r="AD62" s="112"/>
      <c r="AE62" s="111"/>
      <c r="AF62" s="113"/>
      <c r="AG62" s="112"/>
      <c r="AH62" s="205"/>
      <c r="AI62" s="205"/>
      <c r="AJ62" s="205"/>
      <c r="AK62" s="205"/>
      <c r="AL62" s="205"/>
      <c r="AM62" s="111"/>
      <c r="AN62" s="113"/>
      <c r="AO62" s="112"/>
      <c r="AP62" s="111"/>
      <c r="AQ62" s="113"/>
      <c r="AR62" s="112"/>
      <c r="AS62" s="205"/>
      <c r="AT62" s="205"/>
      <c r="AU62" s="205"/>
      <c r="AV62" s="205"/>
      <c r="AW62" s="205"/>
      <c r="AX62" s="111"/>
      <c r="AY62" s="113"/>
      <c r="AZ62" s="112"/>
      <c r="BA62" s="111"/>
      <c r="BB62" s="113"/>
      <c r="BC62" s="112"/>
    </row>
    <row r="63" spans="1:55" x14ac:dyDescent="0.25">
      <c r="A63" s="205"/>
      <c r="B63" s="205"/>
      <c r="C63" s="205"/>
      <c r="D63" s="205"/>
      <c r="E63" s="205"/>
      <c r="F63" s="111"/>
      <c r="G63" s="113"/>
      <c r="H63" s="112"/>
      <c r="I63" s="111"/>
      <c r="J63" s="113"/>
      <c r="K63" s="112"/>
      <c r="L63" s="173"/>
      <c r="M63" s="173"/>
      <c r="N63" s="173"/>
      <c r="O63" s="173"/>
      <c r="P63" s="173"/>
      <c r="Q63" s="132"/>
      <c r="R63" s="133"/>
      <c r="S63" s="134"/>
      <c r="T63" s="132"/>
      <c r="U63" s="133"/>
      <c r="V63" s="134"/>
      <c r="W63" s="205"/>
      <c r="X63" s="205"/>
      <c r="Y63" s="205"/>
      <c r="Z63" s="205"/>
      <c r="AA63" s="205"/>
      <c r="AB63" s="111"/>
      <c r="AC63" s="113"/>
      <c r="AD63" s="112"/>
      <c r="AE63" s="111"/>
      <c r="AF63" s="113"/>
      <c r="AG63" s="112"/>
      <c r="AH63" s="205"/>
      <c r="AI63" s="205"/>
      <c r="AJ63" s="205"/>
      <c r="AK63" s="205"/>
      <c r="AL63" s="205"/>
      <c r="AM63" s="111"/>
      <c r="AN63" s="113"/>
      <c r="AO63" s="112"/>
      <c r="AP63" s="111"/>
      <c r="AQ63" s="113"/>
      <c r="AR63" s="112"/>
      <c r="AS63" s="205"/>
      <c r="AT63" s="205"/>
      <c r="AU63" s="205"/>
      <c r="AV63" s="205"/>
      <c r="AW63" s="205"/>
      <c r="AX63" s="111"/>
      <c r="AY63" s="113"/>
      <c r="AZ63" s="112"/>
      <c r="BA63" s="111"/>
      <c r="BB63" s="113"/>
      <c r="BC63" s="112"/>
    </row>
    <row r="64" spans="1:55" x14ac:dyDescent="0.25">
      <c r="A64" s="205"/>
      <c r="B64" s="205"/>
      <c r="C64" s="205"/>
      <c r="D64" s="205"/>
      <c r="E64" s="205"/>
      <c r="F64" s="111"/>
      <c r="G64" s="113"/>
      <c r="H64" s="112"/>
      <c r="I64" s="111"/>
      <c r="J64" s="113"/>
      <c r="K64" s="112"/>
      <c r="L64" s="173"/>
      <c r="M64" s="173"/>
      <c r="N64" s="173"/>
      <c r="O64" s="173"/>
      <c r="P64" s="173"/>
      <c r="Q64" s="132"/>
      <c r="R64" s="133"/>
      <c r="S64" s="134"/>
      <c r="T64" s="132"/>
      <c r="U64" s="133"/>
      <c r="V64" s="134"/>
      <c r="W64" s="205"/>
      <c r="X64" s="205"/>
      <c r="Y64" s="205"/>
      <c r="Z64" s="205"/>
      <c r="AA64" s="205"/>
      <c r="AB64" s="111"/>
      <c r="AC64" s="113"/>
      <c r="AD64" s="112"/>
      <c r="AE64" s="111"/>
      <c r="AF64" s="113"/>
      <c r="AG64" s="112"/>
      <c r="AH64" s="205"/>
      <c r="AI64" s="205"/>
      <c r="AJ64" s="205"/>
      <c r="AK64" s="205"/>
      <c r="AL64" s="205"/>
      <c r="AM64" s="111"/>
      <c r="AN64" s="113"/>
      <c r="AO64" s="112"/>
      <c r="AP64" s="111"/>
      <c r="AQ64" s="113"/>
      <c r="AR64" s="112"/>
      <c r="AS64" s="205"/>
      <c r="AT64" s="205"/>
      <c r="AU64" s="205"/>
      <c r="AV64" s="205"/>
      <c r="AW64" s="205"/>
      <c r="AX64" s="111"/>
      <c r="AY64" s="113"/>
      <c r="AZ64" s="112"/>
      <c r="BA64" s="111"/>
      <c r="BB64" s="113"/>
      <c r="BC64" s="112"/>
    </row>
    <row r="65" spans="1:55" x14ac:dyDescent="0.25">
      <c r="A65" s="205"/>
      <c r="B65" s="205"/>
      <c r="C65" s="205"/>
      <c r="D65" s="205"/>
      <c r="E65" s="205"/>
      <c r="F65" s="111"/>
      <c r="G65" s="113"/>
      <c r="H65" s="112"/>
      <c r="I65" s="111"/>
      <c r="J65" s="113"/>
      <c r="K65" s="112"/>
      <c r="L65" s="173"/>
      <c r="M65" s="173"/>
      <c r="N65" s="173"/>
      <c r="O65" s="173"/>
      <c r="P65" s="173"/>
      <c r="Q65" s="132"/>
      <c r="R65" s="133"/>
      <c r="S65" s="134"/>
      <c r="T65" s="132"/>
      <c r="U65" s="133"/>
      <c r="V65" s="134"/>
      <c r="W65" s="205"/>
      <c r="X65" s="205"/>
      <c r="Y65" s="205"/>
      <c r="Z65" s="205"/>
      <c r="AA65" s="205"/>
      <c r="AB65" s="111"/>
      <c r="AC65" s="113"/>
      <c r="AD65" s="112"/>
      <c r="AE65" s="111"/>
      <c r="AF65" s="113"/>
      <c r="AG65" s="112"/>
      <c r="AH65" s="205"/>
      <c r="AI65" s="205"/>
      <c r="AJ65" s="205"/>
      <c r="AK65" s="205"/>
      <c r="AL65" s="205"/>
      <c r="AM65" s="111"/>
      <c r="AN65" s="113"/>
      <c r="AO65" s="112"/>
      <c r="AP65" s="111"/>
      <c r="AQ65" s="113"/>
      <c r="AR65" s="112"/>
      <c r="AS65" s="205"/>
      <c r="AT65" s="205"/>
      <c r="AU65" s="205"/>
      <c r="AV65" s="205"/>
      <c r="AW65" s="205"/>
      <c r="AX65" s="111"/>
      <c r="AY65" s="113"/>
      <c r="AZ65" s="112"/>
      <c r="BA65" s="111"/>
      <c r="BB65" s="113"/>
      <c r="BC65" s="112"/>
    </row>
    <row r="66" spans="1:55" x14ac:dyDescent="0.25">
      <c r="A66" s="205"/>
      <c r="B66" s="205"/>
      <c r="C66" s="205"/>
      <c r="D66" s="205"/>
      <c r="E66" s="205"/>
      <c r="F66" s="111"/>
      <c r="G66" s="113"/>
      <c r="H66" s="112"/>
      <c r="I66" s="111"/>
      <c r="J66" s="113"/>
      <c r="K66" s="112"/>
      <c r="L66" s="173"/>
      <c r="M66" s="173"/>
      <c r="N66" s="173"/>
      <c r="O66" s="173"/>
      <c r="P66" s="173"/>
      <c r="Q66" s="132"/>
      <c r="R66" s="133"/>
      <c r="S66" s="134"/>
      <c r="T66" s="132"/>
      <c r="U66" s="133"/>
      <c r="V66" s="134"/>
      <c r="W66" s="205"/>
      <c r="X66" s="205"/>
      <c r="Y66" s="205"/>
      <c r="Z66" s="205"/>
      <c r="AA66" s="205"/>
      <c r="AB66" s="111"/>
      <c r="AC66" s="113"/>
      <c r="AD66" s="112"/>
      <c r="AE66" s="111"/>
      <c r="AF66" s="113"/>
      <c r="AG66" s="112"/>
      <c r="AH66" s="205"/>
      <c r="AI66" s="205"/>
      <c r="AJ66" s="205"/>
      <c r="AK66" s="205"/>
      <c r="AL66" s="205"/>
      <c r="AM66" s="111"/>
      <c r="AN66" s="113"/>
      <c r="AO66" s="112"/>
      <c r="AP66" s="111"/>
      <c r="AQ66" s="113"/>
      <c r="AR66" s="112"/>
      <c r="AS66" s="205"/>
      <c r="AT66" s="205"/>
      <c r="AU66" s="205"/>
      <c r="AV66" s="205"/>
      <c r="AW66" s="205"/>
      <c r="AX66" s="111"/>
      <c r="AY66" s="113"/>
      <c r="AZ66" s="112"/>
      <c r="BA66" s="111"/>
      <c r="BB66" s="113"/>
      <c r="BC66" s="112"/>
    </row>
    <row r="67" spans="1:55" x14ac:dyDescent="0.25">
      <c r="A67" s="205"/>
      <c r="B67" s="205"/>
      <c r="C67" s="205"/>
      <c r="D67" s="205"/>
      <c r="E67" s="205"/>
      <c r="F67" s="111"/>
      <c r="G67" s="113"/>
      <c r="H67" s="112"/>
      <c r="I67" s="111"/>
      <c r="J67" s="113"/>
      <c r="K67" s="112"/>
      <c r="L67" s="173"/>
      <c r="M67" s="173"/>
      <c r="N67" s="173"/>
      <c r="O67" s="173"/>
      <c r="P67" s="173"/>
      <c r="Q67" s="132"/>
      <c r="R67" s="133"/>
      <c r="S67" s="134"/>
      <c r="T67" s="132"/>
      <c r="U67" s="133"/>
      <c r="V67" s="134"/>
      <c r="W67" s="205"/>
      <c r="X67" s="205"/>
      <c r="Y67" s="205"/>
      <c r="Z67" s="205"/>
      <c r="AA67" s="205"/>
      <c r="AB67" s="111"/>
      <c r="AC67" s="113"/>
      <c r="AD67" s="112"/>
      <c r="AE67" s="111"/>
      <c r="AF67" s="113"/>
      <c r="AG67" s="112"/>
      <c r="AH67" s="205"/>
      <c r="AI67" s="205"/>
      <c r="AJ67" s="205"/>
      <c r="AK67" s="205"/>
      <c r="AL67" s="205"/>
      <c r="AM67" s="111"/>
      <c r="AN67" s="113"/>
      <c r="AO67" s="112"/>
      <c r="AP67" s="111"/>
      <c r="AQ67" s="113"/>
      <c r="AR67" s="112"/>
      <c r="AS67" s="205"/>
      <c r="AT67" s="205"/>
      <c r="AU67" s="205"/>
      <c r="AV67" s="205"/>
      <c r="AW67" s="205"/>
      <c r="AX67" s="111"/>
      <c r="AY67" s="113"/>
      <c r="AZ67" s="112"/>
      <c r="BA67" s="111"/>
      <c r="BB67" s="113"/>
      <c r="BC67" s="112"/>
    </row>
    <row r="68" spans="1:55" x14ac:dyDescent="0.25">
      <c r="A68" s="205"/>
      <c r="B68" s="205"/>
      <c r="C68" s="205"/>
      <c r="D68" s="205"/>
      <c r="E68" s="205"/>
      <c r="F68" s="111"/>
      <c r="G68" s="113"/>
      <c r="H68" s="112"/>
      <c r="I68" s="111"/>
      <c r="J68" s="113"/>
      <c r="K68" s="112"/>
      <c r="L68" s="173"/>
      <c r="M68" s="173"/>
      <c r="N68" s="173"/>
      <c r="O68" s="173"/>
      <c r="P68" s="173"/>
      <c r="Q68" s="132"/>
      <c r="R68" s="133"/>
      <c r="S68" s="134"/>
      <c r="T68" s="132"/>
      <c r="U68" s="133"/>
      <c r="V68" s="134"/>
      <c r="W68" s="205"/>
      <c r="X68" s="205"/>
      <c r="Y68" s="205"/>
      <c r="Z68" s="205"/>
      <c r="AA68" s="205"/>
      <c r="AB68" s="111"/>
      <c r="AC68" s="113"/>
      <c r="AD68" s="112"/>
      <c r="AE68" s="111"/>
      <c r="AF68" s="113"/>
      <c r="AG68" s="112"/>
      <c r="AH68" s="205"/>
      <c r="AI68" s="205"/>
      <c r="AJ68" s="205"/>
      <c r="AK68" s="205"/>
      <c r="AL68" s="205"/>
      <c r="AM68" s="111"/>
      <c r="AN68" s="113"/>
      <c r="AO68" s="112"/>
      <c r="AP68" s="111"/>
      <c r="AQ68" s="113"/>
      <c r="AR68" s="112"/>
      <c r="AS68" s="205"/>
      <c r="AT68" s="205"/>
      <c r="AU68" s="205"/>
      <c r="AV68" s="205"/>
      <c r="AW68" s="205"/>
      <c r="AX68" s="111"/>
      <c r="AY68" s="113"/>
      <c r="AZ68" s="112"/>
      <c r="BA68" s="111"/>
      <c r="BB68" s="113"/>
      <c r="BC68" s="112"/>
    </row>
    <row r="69" spans="1:55" x14ac:dyDescent="0.25">
      <c r="A69" s="215" t="s">
        <v>291</v>
      </c>
      <c r="B69" s="215"/>
      <c r="C69" s="215"/>
      <c r="D69" s="215"/>
      <c r="E69" s="215"/>
      <c r="F69" s="215"/>
      <c r="G69" s="215"/>
      <c r="H69" s="215"/>
      <c r="I69" s="123"/>
      <c r="J69" s="123"/>
      <c r="K69" s="123"/>
      <c r="L69" s="139" t="s">
        <v>291</v>
      </c>
      <c r="M69" s="139"/>
      <c r="N69" s="139"/>
      <c r="O69" s="139"/>
      <c r="P69" s="139"/>
      <c r="Q69" s="139"/>
      <c r="R69" s="139"/>
      <c r="S69" s="139"/>
      <c r="T69" s="138"/>
      <c r="U69" s="138"/>
      <c r="V69" s="138"/>
      <c r="W69" s="215" t="s">
        <v>291</v>
      </c>
      <c r="X69" s="215"/>
      <c r="Y69" s="215"/>
      <c r="Z69" s="215"/>
      <c r="AA69" s="215"/>
      <c r="AB69" s="215"/>
      <c r="AC69" s="215"/>
      <c r="AD69" s="215"/>
      <c r="AE69" s="123"/>
      <c r="AF69" s="123"/>
      <c r="AG69" s="123"/>
      <c r="AH69" s="215" t="s">
        <v>291</v>
      </c>
      <c r="AI69" s="215"/>
      <c r="AJ69" s="215"/>
      <c r="AK69" s="215"/>
      <c r="AL69" s="215"/>
      <c r="AM69" s="215"/>
      <c r="AN69" s="215"/>
      <c r="AO69" s="215"/>
      <c r="AP69" s="123"/>
      <c r="AQ69" s="123"/>
      <c r="AR69" s="123"/>
      <c r="AS69" s="215" t="s">
        <v>291</v>
      </c>
      <c r="AT69" s="215"/>
      <c r="AU69" s="215"/>
      <c r="AV69" s="215"/>
      <c r="AW69" s="215"/>
      <c r="AX69" s="215"/>
      <c r="AY69" s="215"/>
      <c r="AZ69" s="215"/>
      <c r="BA69" s="123"/>
      <c r="BB69" s="123"/>
      <c r="BC69" s="123"/>
    </row>
    <row r="70" spans="1:55" ht="15" customHeight="1" x14ac:dyDescent="0.25">
      <c r="A70" s="208" t="s">
        <v>26</v>
      </c>
      <c r="B70" s="208"/>
      <c r="C70" s="208"/>
      <c r="D70" s="208"/>
      <c r="E70" s="208"/>
      <c r="F70" s="208"/>
      <c r="G70" s="216" t="s">
        <v>30</v>
      </c>
      <c r="H70" s="216"/>
      <c r="I70" s="217" t="s">
        <v>9</v>
      </c>
      <c r="J70" s="218"/>
      <c r="K70" s="219"/>
      <c r="L70" s="174" t="s">
        <v>26</v>
      </c>
      <c r="M70" s="174"/>
      <c r="N70" s="174"/>
      <c r="O70" s="174"/>
      <c r="P70" s="174"/>
      <c r="Q70" s="174"/>
      <c r="R70" s="175" t="s">
        <v>30</v>
      </c>
      <c r="S70" s="175"/>
      <c r="T70" s="142" t="s">
        <v>9</v>
      </c>
      <c r="U70" s="143"/>
      <c r="V70" s="144"/>
      <c r="W70" s="208" t="s">
        <v>26</v>
      </c>
      <c r="X70" s="208"/>
      <c r="Y70" s="208"/>
      <c r="Z70" s="208"/>
      <c r="AA70" s="208"/>
      <c r="AB70" s="208"/>
      <c r="AC70" s="216" t="s">
        <v>30</v>
      </c>
      <c r="AD70" s="216"/>
      <c r="AE70" s="217" t="s">
        <v>9</v>
      </c>
      <c r="AF70" s="218"/>
      <c r="AG70" s="219"/>
      <c r="AH70" s="208" t="s">
        <v>26</v>
      </c>
      <c r="AI70" s="208"/>
      <c r="AJ70" s="208"/>
      <c r="AK70" s="208"/>
      <c r="AL70" s="208"/>
      <c r="AM70" s="208"/>
      <c r="AN70" s="216" t="s">
        <v>30</v>
      </c>
      <c r="AO70" s="216"/>
      <c r="AP70" s="217" t="s">
        <v>9</v>
      </c>
      <c r="AQ70" s="218"/>
      <c r="AR70" s="219"/>
      <c r="AS70" s="208" t="s">
        <v>26</v>
      </c>
      <c r="AT70" s="208"/>
      <c r="AU70" s="208"/>
      <c r="AV70" s="208"/>
      <c r="AW70" s="208"/>
      <c r="AX70" s="208"/>
      <c r="AY70" s="216" t="s">
        <v>30</v>
      </c>
      <c r="AZ70" s="216"/>
      <c r="BA70" s="217" t="s">
        <v>9</v>
      </c>
      <c r="BB70" s="218"/>
      <c r="BC70" s="219"/>
    </row>
    <row r="71" spans="1:55" x14ac:dyDescent="0.25">
      <c r="A71" s="208" t="s">
        <v>27</v>
      </c>
      <c r="B71" s="208"/>
      <c r="C71" s="208" t="s">
        <v>28</v>
      </c>
      <c r="D71" s="208"/>
      <c r="E71" s="208" t="s">
        <v>29</v>
      </c>
      <c r="F71" s="208"/>
      <c r="G71" s="216"/>
      <c r="H71" s="216"/>
      <c r="I71" s="220"/>
      <c r="J71" s="221"/>
      <c r="K71" s="222"/>
      <c r="L71" s="174" t="s">
        <v>27</v>
      </c>
      <c r="M71" s="174"/>
      <c r="N71" s="174" t="s">
        <v>28</v>
      </c>
      <c r="O71" s="174"/>
      <c r="P71" s="174" t="s">
        <v>29</v>
      </c>
      <c r="Q71" s="174"/>
      <c r="R71" s="175"/>
      <c r="S71" s="175"/>
      <c r="T71" s="145"/>
      <c r="U71" s="146"/>
      <c r="V71" s="147"/>
      <c r="W71" s="208" t="s">
        <v>27</v>
      </c>
      <c r="X71" s="208"/>
      <c r="Y71" s="208" t="s">
        <v>28</v>
      </c>
      <c r="Z71" s="208"/>
      <c r="AA71" s="208" t="s">
        <v>29</v>
      </c>
      <c r="AB71" s="208"/>
      <c r="AC71" s="216"/>
      <c r="AD71" s="216"/>
      <c r="AE71" s="220"/>
      <c r="AF71" s="221"/>
      <c r="AG71" s="222"/>
      <c r="AH71" s="208" t="s">
        <v>27</v>
      </c>
      <c r="AI71" s="208"/>
      <c r="AJ71" s="208" t="s">
        <v>28</v>
      </c>
      <c r="AK71" s="208"/>
      <c r="AL71" s="208" t="s">
        <v>29</v>
      </c>
      <c r="AM71" s="208"/>
      <c r="AN71" s="216"/>
      <c r="AO71" s="216"/>
      <c r="AP71" s="220"/>
      <c r="AQ71" s="221"/>
      <c r="AR71" s="222"/>
      <c r="AS71" s="208" t="s">
        <v>27</v>
      </c>
      <c r="AT71" s="208"/>
      <c r="AU71" s="208" t="s">
        <v>28</v>
      </c>
      <c r="AV71" s="208"/>
      <c r="AW71" s="208" t="s">
        <v>29</v>
      </c>
      <c r="AX71" s="208"/>
      <c r="AY71" s="216"/>
      <c r="AZ71" s="216"/>
      <c r="BA71" s="220"/>
      <c r="BB71" s="221"/>
      <c r="BC71" s="222"/>
    </row>
    <row r="72" spans="1:55" x14ac:dyDescent="0.25">
      <c r="A72" s="213">
        <v>0.3</v>
      </c>
      <c r="B72" s="213"/>
      <c r="C72" s="213">
        <v>0.04</v>
      </c>
      <c r="D72" s="213"/>
      <c r="E72" s="213">
        <v>17</v>
      </c>
      <c r="F72" s="213"/>
      <c r="G72" s="213">
        <v>73</v>
      </c>
      <c r="H72" s="213"/>
      <c r="I72" s="250">
        <v>0</v>
      </c>
      <c r="J72" s="209"/>
      <c r="K72" s="13"/>
      <c r="L72" s="172">
        <f>A72*40/35</f>
        <v>0.34285714285714286</v>
      </c>
      <c r="M72" s="172"/>
      <c r="N72" s="172">
        <f t="shared" ref="N72" si="11">C72*40/35</f>
        <v>4.5714285714285714E-2</v>
      </c>
      <c r="O72" s="172"/>
      <c r="P72" s="172">
        <f t="shared" ref="P72" si="12">E72*40/35</f>
        <v>19.428571428571427</v>
      </c>
      <c r="Q72" s="172"/>
      <c r="R72" s="172">
        <f t="shared" ref="R72" si="13">G72*40/35</f>
        <v>83.428571428571431</v>
      </c>
      <c r="S72" s="172"/>
      <c r="T72" s="172">
        <f t="shared" ref="T72" si="14">I72*40/35</f>
        <v>0</v>
      </c>
      <c r="U72" s="132"/>
      <c r="V72" s="38"/>
      <c r="W72" s="213">
        <f>A72*45/35</f>
        <v>0.38571428571428573</v>
      </c>
      <c r="X72" s="213"/>
      <c r="Y72" s="213">
        <f t="shared" ref="Y72" si="15">C72*45/35</f>
        <v>5.1428571428571428E-2</v>
      </c>
      <c r="Z72" s="213"/>
      <c r="AA72" s="213">
        <f t="shared" ref="AA72" si="16">E72*45/35</f>
        <v>21.857142857142858</v>
      </c>
      <c r="AB72" s="213"/>
      <c r="AC72" s="213">
        <f t="shared" ref="AC72" si="17">G72*45/35</f>
        <v>93.857142857142861</v>
      </c>
      <c r="AD72" s="213"/>
      <c r="AE72" s="213">
        <f t="shared" ref="AE72" si="18">I72*45/35</f>
        <v>0</v>
      </c>
      <c r="AF72" s="111"/>
      <c r="AG72" s="13"/>
      <c r="AH72" s="213">
        <f>A72*50/35</f>
        <v>0.42857142857142855</v>
      </c>
      <c r="AI72" s="213"/>
      <c r="AJ72" s="213">
        <f t="shared" ref="AJ72" si="19">C72*50/35</f>
        <v>5.7142857142857141E-2</v>
      </c>
      <c r="AK72" s="213"/>
      <c r="AL72" s="213">
        <f t="shared" ref="AL72" si="20">E72*50/35</f>
        <v>24.285714285714285</v>
      </c>
      <c r="AM72" s="213"/>
      <c r="AN72" s="213">
        <f t="shared" ref="AN72" si="21">G72*50/35</f>
        <v>104.28571428571429</v>
      </c>
      <c r="AO72" s="213"/>
      <c r="AP72" s="213">
        <f t="shared" ref="AP72" si="22">I72*50/35</f>
        <v>0</v>
      </c>
      <c r="AQ72" s="111"/>
      <c r="AR72" s="13"/>
      <c r="AS72" s="213">
        <f>A72*55/35</f>
        <v>0.47142857142857142</v>
      </c>
      <c r="AT72" s="213"/>
      <c r="AU72" s="213">
        <f t="shared" ref="AU72" si="23">C72*55/35</f>
        <v>6.2857142857142861E-2</v>
      </c>
      <c r="AV72" s="213"/>
      <c r="AW72" s="213">
        <f t="shared" ref="AW72" si="24">E72*55/35</f>
        <v>26.714285714285715</v>
      </c>
      <c r="AX72" s="213"/>
      <c r="AY72" s="213">
        <f t="shared" ref="AY72" si="25">G72*55/35</f>
        <v>114.71428571428571</v>
      </c>
      <c r="AZ72" s="213"/>
      <c r="BA72" s="213">
        <f t="shared" ref="BA72" si="26">I72*55/35</f>
        <v>0</v>
      </c>
      <c r="BB72" s="111"/>
      <c r="BC72" s="13"/>
    </row>
    <row r="73" spans="1:55" x14ac:dyDescent="0.25">
      <c r="A73" s="123" t="s">
        <v>32</v>
      </c>
      <c r="B73" s="123"/>
      <c r="C73" s="123"/>
      <c r="D73" s="123"/>
      <c r="E73" s="123"/>
      <c r="F73" s="123"/>
      <c r="G73" s="123"/>
      <c r="H73" s="123"/>
      <c r="I73" s="124"/>
      <c r="J73" s="124"/>
      <c r="K73" s="124"/>
      <c r="L73" s="138" t="s">
        <v>32</v>
      </c>
      <c r="M73" s="138"/>
      <c r="N73" s="138"/>
      <c r="O73" s="138"/>
      <c r="P73" s="138"/>
      <c r="Q73" s="138"/>
      <c r="R73" s="138"/>
      <c r="S73" s="138"/>
      <c r="T73" s="310"/>
      <c r="U73" s="310"/>
      <c r="V73" s="310"/>
      <c r="W73" s="123" t="s">
        <v>32</v>
      </c>
      <c r="X73" s="123"/>
      <c r="Y73" s="123"/>
      <c r="Z73" s="123"/>
      <c r="AA73" s="123"/>
      <c r="AB73" s="123"/>
      <c r="AC73" s="123"/>
      <c r="AD73" s="123"/>
      <c r="AE73" s="124"/>
      <c r="AF73" s="124"/>
      <c r="AG73" s="124"/>
      <c r="AH73" s="123" t="s">
        <v>32</v>
      </c>
      <c r="AI73" s="123"/>
      <c r="AJ73" s="123"/>
      <c r="AK73" s="123"/>
      <c r="AL73" s="123"/>
      <c r="AM73" s="123"/>
      <c r="AN73" s="123"/>
      <c r="AO73" s="123"/>
      <c r="AP73" s="124"/>
      <c r="AQ73" s="124"/>
      <c r="AR73" s="124"/>
      <c r="AS73" s="123" t="s">
        <v>32</v>
      </c>
      <c r="AT73" s="123"/>
      <c r="AU73" s="123"/>
      <c r="AV73" s="123"/>
      <c r="AW73" s="123"/>
      <c r="AX73" s="123"/>
      <c r="AY73" s="123"/>
      <c r="AZ73" s="123"/>
      <c r="BA73" s="124"/>
      <c r="BB73" s="124"/>
      <c r="BC73" s="124"/>
    </row>
    <row r="74" spans="1:55" ht="51" customHeight="1" x14ac:dyDescent="0.25">
      <c r="A74" s="245" t="s">
        <v>615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463" t="s">
        <v>616</v>
      </c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245" t="s">
        <v>618</v>
      </c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245" t="s">
        <v>620</v>
      </c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245" t="s">
        <v>620</v>
      </c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</row>
    <row r="75" spans="1:55" x14ac:dyDescent="0.25">
      <c r="A75" s="125" t="s">
        <v>10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6" t="s">
        <v>10</v>
      </c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5" t="s">
        <v>10</v>
      </c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 t="s">
        <v>10</v>
      </c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 t="s">
        <v>10</v>
      </c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59.25" customHeight="1" x14ac:dyDescent="0.25">
      <c r="A76" s="121" t="s">
        <v>292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7" t="s">
        <v>292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1" t="s">
        <v>292</v>
      </c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 t="s">
        <v>292</v>
      </c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 t="s">
        <v>292</v>
      </c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</row>
    <row r="77" spans="1:55" x14ac:dyDescent="0.25">
      <c r="A77" s="125" t="s">
        <v>11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6" t="s">
        <v>11</v>
      </c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5" t="s">
        <v>11</v>
      </c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 t="s">
        <v>11</v>
      </c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 t="s">
        <v>11</v>
      </c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</row>
    <row r="78" spans="1:55" ht="47.25" customHeight="1" x14ac:dyDescent="0.25">
      <c r="A78" s="121" t="s">
        <v>609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7" t="s">
        <v>609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1" t="s">
        <v>609</v>
      </c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 t="s">
        <v>609</v>
      </c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 t="s">
        <v>609</v>
      </c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</row>
    <row r="79" spans="1:55" x14ac:dyDescent="0.25">
      <c r="A79" s="224"/>
      <c r="B79" s="224"/>
      <c r="C79" s="224"/>
      <c r="D79" s="224"/>
      <c r="E79" s="23"/>
      <c r="F79" s="23"/>
      <c r="G79" s="23"/>
      <c r="H79" s="23"/>
      <c r="I79" s="23"/>
      <c r="J79" s="23"/>
      <c r="K79" s="23"/>
      <c r="L79" s="162"/>
      <c r="M79" s="162"/>
      <c r="N79" s="162"/>
      <c r="O79" s="162"/>
      <c r="P79" s="42"/>
      <c r="Q79" s="42"/>
      <c r="R79" s="42"/>
      <c r="S79" s="42"/>
      <c r="T79" s="42"/>
      <c r="U79" s="42"/>
      <c r="V79" s="42"/>
      <c r="W79" s="224"/>
      <c r="X79" s="224"/>
      <c r="Y79" s="224"/>
      <c r="Z79" s="224"/>
      <c r="AA79" s="23"/>
      <c r="AB79" s="23"/>
      <c r="AC79" s="23"/>
      <c r="AD79" s="23"/>
      <c r="AE79" s="23"/>
      <c r="AF79" s="23"/>
      <c r="AG79" s="23"/>
      <c r="AH79" s="224"/>
      <c r="AI79" s="224"/>
      <c r="AJ79" s="224"/>
      <c r="AK79" s="224"/>
      <c r="AL79" s="23"/>
      <c r="AM79" s="23"/>
      <c r="AN79" s="23"/>
      <c r="AO79" s="23"/>
      <c r="AP79" s="23"/>
      <c r="AQ79" s="23"/>
      <c r="AR79" s="23"/>
      <c r="AS79" s="224"/>
      <c r="AT79" s="224"/>
      <c r="AU79" s="224"/>
      <c r="AV79" s="224"/>
      <c r="AW79" s="23"/>
      <c r="AX79" s="23"/>
      <c r="AY79" s="23"/>
      <c r="AZ79" s="23"/>
      <c r="BA79" s="23"/>
      <c r="BB79" s="23"/>
      <c r="BC79" s="23"/>
    </row>
    <row r="80" spans="1:5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1:55" x14ac:dyDescent="0.25">
      <c r="A81" s="95"/>
      <c r="B81" s="95"/>
      <c r="C81" s="95"/>
      <c r="D81" s="26"/>
      <c r="E81" s="95"/>
      <c r="F81" s="95"/>
      <c r="G81" s="95"/>
      <c r="H81" s="26"/>
      <c r="I81" s="95"/>
      <c r="J81" s="95"/>
      <c r="K81" s="95"/>
      <c r="L81" s="131"/>
      <c r="M81" s="131"/>
      <c r="N81" s="131"/>
      <c r="O81" s="44"/>
      <c r="P81" s="131"/>
      <c r="Q81" s="131"/>
      <c r="R81" s="131"/>
      <c r="S81" s="44"/>
      <c r="T81" s="131"/>
      <c r="U81" s="131"/>
      <c r="V81" s="131"/>
      <c r="W81" s="95"/>
      <c r="X81" s="95"/>
      <c r="Y81" s="95"/>
      <c r="Z81" s="26"/>
      <c r="AA81" s="95"/>
      <c r="AB81" s="95"/>
      <c r="AC81" s="95"/>
      <c r="AD81" s="26"/>
      <c r="AE81" s="95"/>
      <c r="AF81" s="95"/>
      <c r="AG81" s="95"/>
      <c r="AH81" s="95"/>
      <c r="AI81" s="95"/>
      <c r="AJ81" s="95"/>
      <c r="AK81" s="26"/>
      <c r="AL81" s="95"/>
      <c r="AM81" s="95"/>
      <c r="AN81" s="95"/>
      <c r="AO81" s="26"/>
      <c r="AP81" s="95"/>
      <c r="AQ81" s="95"/>
      <c r="AR81" s="95"/>
      <c r="AS81" s="95"/>
      <c r="AT81" s="95"/>
      <c r="AU81" s="95"/>
      <c r="AV81" s="26"/>
      <c r="AW81" s="95"/>
      <c r="AX81" s="95"/>
      <c r="AY81" s="95"/>
      <c r="AZ81" s="26"/>
      <c r="BA81" s="95"/>
      <c r="BB81" s="95"/>
      <c r="BC81" s="95"/>
    </row>
    <row r="82" spans="1:55" x14ac:dyDescent="0.25">
      <c r="A82" s="224"/>
      <c r="B82" s="224"/>
      <c r="C82" s="224"/>
      <c r="D82" s="224"/>
      <c r="E82" s="23"/>
      <c r="F82" s="23"/>
      <c r="G82" s="23"/>
      <c r="H82" s="23"/>
      <c r="I82" s="23"/>
      <c r="J82" s="23"/>
      <c r="K82" s="23"/>
      <c r="L82" s="162"/>
      <c r="M82" s="162"/>
      <c r="N82" s="162"/>
      <c r="O82" s="162"/>
      <c r="P82" s="42"/>
      <c r="Q82" s="42"/>
      <c r="R82" s="42"/>
      <c r="S82" s="42"/>
      <c r="T82" s="42"/>
      <c r="U82" s="42"/>
      <c r="V82" s="42"/>
      <c r="W82" s="224"/>
      <c r="X82" s="224"/>
      <c r="Y82" s="224"/>
      <c r="Z82" s="224"/>
      <c r="AA82" s="23"/>
      <c r="AB82" s="23"/>
      <c r="AC82" s="23"/>
      <c r="AD82" s="23"/>
      <c r="AE82" s="23"/>
      <c r="AF82" s="23"/>
      <c r="AG82" s="23"/>
      <c r="AH82" s="224"/>
      <c r="AI82" s="224"/>
      <c r="AJ82" s="224"/>
      <c r="AK82" s="224"/>
      <c r="AL82" s="23"/>
      <c r="AM82" s="23"/>
      <c r="AN82" s="23"/>
      <c r="AO82" s="23"/>
      <c r="AP82" s="23"/>
      <c r="AQ82" s="23"/>
      <c r="AR82" s="23"/>
      <c r="AS82" s="224"/>
      <c r="AT82" s="224"/>
      <c r="AU82" s="224"/>
      <c r="AV82" s="224"/>
      <c r="AW82" s="23"/>
      <c r="AX82" s="23"/>
      <c r="AY82" s="23"/>
      <c r="AZ82" s="23"/>
      <c r="BA82" s="23"/>
      <c r="BB82" s="23"/>
      <c r="BC82" s="23"/>
    </row>
    <row r="83" spans="1:55" x14ac:dyDescent="0.25">
      <c r="A83" s="125" t="s">
        <v>391</v>
      </c>
      <c r="B83" s="125"/>
      <c r="C83" s="125"/>
      <c r="D83" s="125"/>
      <c r="E83" s="125"/>
      <c r="F83" s="125"/>
      <c r="G83" s="14"/>
      <c r="H83" s="14"/>
      <c r="I83" s="15"/>
      <c r="J83" s="125" t="s">
        <v>38</v>
      </c>
      <c r="K83" s="125"/>
      <c r="L83" s="126" t="s">
        <v>391</v>
      </c>
      <c r="M83" s="126"/>
      <c r="N83" s="126"/>
      <c r="O83" s="126"/>
      <c r="P83" s="126"/>
      <c r="Q83" s="126"/>
      <c r="R83" s="39"/>
      <c r="S83" s="39"/>
      <c r="T83" s="41"/>
      <c r="U83" s="126" t="s">
        <v>38</v>
      </c>
      <c r="V83" s="126"/>
      <c r="W83" s="125" t="s">
        <v>391</v>
      </c>
      <c r="X83" s="125"/>
      <c r="Y83" s="125"/>
      <c r="Z83" s="125"/>
      <c r="AA83" s="125"/>
      <c r="AB83" s="125"/>
      <c r="AC83" s="14"/>
      <c r="AD83" s="14"/>
      <c r="AE83" s="15"/>
      <c r="AF83" s="125" t="s">
        <v>38</v>
      </c>
      <c r="AG83" s="125"/>
      <c r="AH83" s="125" t="s">
        <v>391</v>
      </c>
      <c r="AI83" s="125"/>
      <c r="AJ83" s="125"/>
      <c r="AK83" s="125"/>
      <c r="AL83" s="125"/>
      <c r="AM83" s="125"/>
      <c r="AN83" s="14"/>
      <c r="AO83" s="14"/>
      <c r="AP83" s="15"/>
      <c r="AQ83" s="125" t="s">
        <v>38</v>
      </c>
      <c r="AR83" s="125"/>
      <c r="AS83" s="125" t="s">
        <v>391</v>
      </c>
      <c r="AT83" s="125"/>
      <c r="AU83" s="125"/>
      <c r="AV83" s="125"/>
      <c r="AW83" s="125"/>
      <c r="AX83" s="125"/>
      <c r="AY83" s="14"/>
      <c r="AZ83" s="14"/>
      <c r="BA83" s="15"/>
      <c r="BB83" s="125" t="s">
        <v>38</v>
      </c>
      <c r="BC83" s="125"/>
    </row>
    <row r="84" spans="1:55" ht="12.75" customHeight="1" x14ac:dyDescent="0.25">
      <c r="A84" s="6"/>
      <c r="G84" s="1"/>
      <c r="H84" s="103"/>
      <c r="I84" s="103"/>
      <c r="J84" s="103" t="s">
        <v>0</v>
      </c>
      <c r="K84" s="103"/>
      <c r="L84" s="9"/>
      <c r="M84" s="9"/>
      <c r="N84" s="9"/>
      <c r="O84" s="9"/>
      <c r="P84" s="9"/>
      <c r="Q84" s="9"/>
      <c r="R84" s="11"/>
      <c r="S84" s="103"/>
      <c r="T84" s="103"/>
      <c r="U84" s="103" t="s">
        <v>0</v>
      </c>
      <c r="V84" s="103"/>
      <c r="W84" s="23"/>
      <c r="X84" s="7"/>
      <c r="Y84" s="7"/>
      <c r="Z84" s="7"/>
      <c r="AA84" s="7"/>
      <c r="AB84" s="7"/>
      <c r="AC84" s="3"/>
      <c r="AD84" s="441"/>
      <c r="AE84" s="441"/>
      <c r="AF84" s="441"/>
      <c r="AG84" s="441"/>
    </row>
    <row r="85" spans="1:55" ht="12.75" customHeight="1" x14ac:dyDescent="0.25">
      <c r="H85" s="103"/>
      <c r="I85" s="103"/>
      <c r="J85" s="103" t="s">
        <v>632</v>
      </c>
      <c r="K85" s="103"/>
      <c r="L85" s="9"/>
      <c r="M85" s="9"/>
      <c r="N85" s="9"/>
      <c r="O85" s="9"/>
      <c r="P85" s="9"/>
      <c r="Q85" s="9"/>
      <c r="R85" s="9"/>
      <c r="S85" s="103"/>
      <c r="T85" s="103"/>
      <c r="U85" s="103" t="s">
        <v>632</v>
      </c>
      <c r="V85" s="103"/>
      <c r="W85" s="7"/>
      <c r="X85" s="7"/>
      <c r="Y85" s="7"/>
      <c r="Z85" s="7"/>
      <c r="AA85" s="7"/>
      <c r="AB85" s="7"/>
      <c r="AC85" s="7"/>
      <c r="AD85" s="441"/>
      <c r="AE85" s="441"/>
      <c r="AF85" s="441"/>
      <c r="AG85" s="441"/>
    </row>
    <row r="86" spans="1:55" ht="17.25" customHeight="1" x14ac:dyDescent="0.25">
      <c r="G86" s="3"/>
      <c r="H86" s="104" t="s">
        <v>633</v>
      </c>
      <c r="I86" s="104"/>
      <c r="J86" s="104"/>
      <c r="K86" s="104"/>
      <c r="L86" s="9"/>
      <c r="M86" s="9"/>
      <c r="N86" s="9"/>
      <c r="O86" s="9"/>
      <c r="P86" s="9"/>
      <c r="Q86" s="9"/>
      <c r="R86" s="12"/>
      <c r="S86" s="104" t="s">
        <v>633</v>
      </c>
      <c r="T86" s="104"/>
      <c r="U86" s="104"/>
      <c r="V86" s="104"/>
      <c r="W86" s="7"/>
      <c r="X86" s="7"/>
      <c r="Y86" s="7"/>
      <c r="Z86" s="7"/>
      <c r="AA86" s="7"/>
      <c r="AB86" s="7"/>
      <c r="AC86" s="3"/>
      <c r="AD86" s="108"/>
      <c r="AE86" s="108"/>
      <c r="AF86" s="108"/>
      <c r="AG86" s="108"/>
    </row>
    <row r="87" spans="1:55" ht="21.75" customHeight="1" x14ac:dyDescent="0.25">
      <c r="G87" s="3"/>
      <c r="H87" s="94" t="s">
        <v>1</v>
      </c>
      <c r="I87" s="94"/>
      <c r="J87" s="94"/>
      <c r="K87" s="94"/>
      <c r="L87" s="9"/>
      <c r="M87" s="9"/>
      <c r="N87" s="9"/>
      <c r="O87" s="9"/>
      <c r="P87" s="9"/>
      <c r="Q87" s="9"/>
      <c r="R87" s="12"/>
      <c r="S87" s="94" t="s">
        <v>1</v>
      </c>
      <c r="T87" s="94"/>
      <c r="U87" s="94"/>
      <c r="V87" s="94"/>
      <c r="W87" s="7"/>
      <c r="X87" s="7"/>
      <c r="Y87" s="7"/>
      <c r="Z87" s="7"/>
      <c r="AA87" s="7"/>
      <c r="AB87" s="7"/>
      <c r="AC87" s="3"/>
      <c r="AD87" s="65"/>
      <c r="AE87" s="65"/>
      <c r="AF87" s="65"/>
      <c r="AG87" s="65"/>
    </row>
    <row r="88" spans="1:55" ht="19.5" customHeight="1" x14ac:dyDescent="0.25">
      <c r="G88" s="3"/>
      <c r="H88" s="94" t="s">
        <v>2</v>
      </c>
      <c r="I88" s="94"/>
      <c r="J88" s="94"/>
      <c r="K88" s="94"/>
      <c r="L88" s="9"/>
      <c r="M88" s="9"/>
      <c r="N88" s="9"/>
      <c r="O88" s="9"/>
      <c r="P88" s="9"/>
      <c r="Q88" s="9"/>
      <c r="R88" s="12"/>
      <c r="S88" s="94" t="s">
        <v>2</v>
      </c>
      <c r="T88" s="94"/>
      <c r="U88" s="94"/>
      <c r="V88" s="94"/>
      <c r="W88" s="7"/>
      <c r="X88" s="7"/>
      <c r="Y88" s="7"/>
      <c r="Z88" s="7"/>
      <c r="AA88" s="7"/>
      <c r="AB88" s="7"/>
      <c r="AC88" s="3"/>
      <c r="AD88" s="65"/>
      <c r="AE88" s="65"/>
      <c r="AF88" s="65"/>
      <c r="AG88" s="65"/>
    </row>
    <row r="89" spans="1:55" ht="21" customHeight="1" x14ac:dyDescent="0.25">
      <c r="G89" s="3"/>
      <c r="H89" s="94" t="s">
        <v>3</v>
      </c>
      <c r="I89" s="94"/>
      <c r="J89" s="94"/>
      <c r="K89" s="94"/>
      <c r="L89" s="9"/>
      <c r="M89" s="9"/>
      <c r="N89" s="9"/>
      <c r="O89" s="9"/>
      <c r="P89" s="9"/>
      <c r="Q89" s="9"/>
      <c r="R89" s="12"/>
      <c r="S89" s="94" t="s">
        <v>3</v>
      </c>
      <c r="T89" s="94"/>
      <c r="U89" s="94"/>
      <c r="V89" s="94"/>
      <c r="W89" s="7"/>
      <c r="X89" s="7"/>
      <c r="Y89" s="7"/>
      <c r="Z89" s="7"/>
      <c r="AA89" s="7"/>
      <c r="AB89" s="7"/>
      <c r="AC89" s="3"/>
      <c r="AD89" s="65"/>
      <c r="AE89" s="65"/>
      <c r="AF89" s="65"/>
      <c r="AG89" s="65"/>
    </row>
    <row r="90" spans="1:55" x14ac:dyDescent="0.25">
      <c r="H90" s="95" t="s">
        <v>36</v>
      </c>
      <c r="I90" s="95"/>
      <c r="J90" s="95"/>
      <c r="K90" s="95"/>
      <c r="L90" s="9"/>
      <c r="M90" s="9"/>
      <c r="N90" s="9"/>
      <c r="O90" s="9"/>
      <c r="P90" s="9"/>
      <c r="Q90" s="9"/>
      <c r="R90" s="9"/>
      <c r="S90" s="95" t="s">
        <v>36</v>
      </c>
      <c r="T90" s="95"/>
      <c r="U90" s="95"/>
      <c r="V90" s="95"/>
      <c r="W90" s="7"/>
      <c r="X90" s="7"/>
      <c r="Y90" s="7"/>
      <c r="Z90" s="7"/>
      <c r="AA90" s="7"/>
      <c r="AB90" s="7"/>
      <c r="AC90" s="7"/>
      <c r="AD90" s="65"/>
      <c r="AE90" s="65"/>
      <c r="AF90" s="65"/>
      <c r="AG90" s="65"/>
    </row>
    <row r="91" spans="1:55" ht="4.5" customHeight="1" x14ac:dyDescent="0.25"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55" x14ac:dyDescent="0.25">
      <c r="C92" s="98" t="s">
        <v>568</v>
      </c>
      <c r="D92" s="98"/>
      <c r="E92" s="98"/>
      <c r="F92" s="98"/>
      <c r="G92" s="98"/>
      <c r="H92" s="98"/>
      <c r="I92" s="98"/>
      <c r="L92" s="9"/>
      <c r="M92" s="9"/>
      <c r="N92" s="201" t="s">
        <v>694</v>
      </c>
      <c r="O92" s="201"/>
      <c r="P92" s="201"/>
      <c r="Q92" s="201"/>
      <c r="R92" s="201"/>
      <c r="S92" s="201"/>
      <c r="T92" s="201"/>
      <c r="U92" s="9"/>
      <c r="V92" s="9"/>
      <c r="W92" s="7"/>
      <c r="X92" s="7"/>
      <c r="Y92" s="440"/>
      <c r="Z92" s="440"/>
      <c r="AA92" s="440"/>
      <c r="AB92" s="440"/>
      <c r="AC92" s="440"/>
      <c r="AD92" s="440"/>
      <c r="AE92" s="440"/>
      <c r="AF92" s="7"/>
      <c r="AG92" s="7"/>
    </row>
    <row r="93" spans="1:55" ht="5.25" customHeight="1" x14ac:dyDescent="0.25"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55" x14ac:dyDescent="0.25">
      <c r="A94" s="66" t="s">
        <v>16</v>
      </c>
      <c r="B94" s="66"/>
      <c r="C94" s="66"/>
      <c r="D94" s="66"/>
      <c r="E94" s="98" t="s">
        <v>563</v>
      </c>
      <c r="F94" s="98"/>
      <c r="G94" s="98"/>
      <c r="H94" s="98"/>
      <c r="I94" s="98"/>
      <c r="J94" s="98"/>
      <c r="K94" s="98"/>
      <c r="L94" s="200" t="s">
        <v>16</v>
      </c>
      <c r="M94" s="200"/>
      <c r="N94" s="200"/>
      <c r="O94" s="200"/>
      <c r="P94" s="201" t="s">
        <v>563</v>
      </c>
      <c r="Q94" s="201"/>
      <c r="R94" s="201"/>
      <c r="S94" s="201"/>
      <c r="T94" s="201"/>
      <c r="U94" s="201"/>
      <c r="V94" s="201"/>
      <c r="W94" s="64"/>
      <c r="X94" s="64"/>
      <c r="Y94" s="64"/>
      <c r="Z94" s="64"/>
      <c r="AA94" s="440"/>
      <c r="AB94" s="440"/>
      <c r="AC94" s="440"/>
      <c r="AD94" s="440"/>
      <c r="AE94" s="440"/>
      <c r="AF94" s="440"/>
      <c r="AG94" s="440"/>
    </row>
    <row r="95" spans="1:55" ht="42" customHeight="1" x14ac:dyDescent="0.25">
      <c r="A95" s="362" t="s">
        <v>17</v>
      </c>
      <c r="B95" s="362"/>
      <c r="C95" s="362"/>
      <c r="D95" s="362"/>
      <c r="E95" s="100" t="s">
        <v>603</v>
      </c>
      <c r="F95" s="100"/>
      <c r="G95" s="100"/>
      <c r="H95" s="100"/>
      <c r="I95" s="100"/>
      <c r="J95" s="100"/>
      <c r="K95" s="100"/>
      <c r="L95" s="381" t="s">
        <v>17</v>
      </c>
      <c r="M95" s="381"/>
      <c r="N95" s="381"/>
      <c r="O95" s="381"/>
      <c r="P95" s="202" t="s">
        <v>603</v>
      </c>
      <c r="Q95" s="202"/>
      <c r="R95" s="202"/>
      <c r="S95" s="202"/>
      <c r="T95" s="202"/>
      <c r="U95" s="202"/>
      <c r="V95" s="202"/>
      <c r="W95" s="436"/>
      <c r="X95" s="436"/>
      <c r="Y95" s="436"/>
      <c r="Z95" s="436"/>
      <c r="AA95" s="438"/>
      <c r="AB95" s="438"/>
      <c r="AC95" s="438"/>
      <c r="AD95" s="438"/>
      <c r="AE95" s="438"/>
      <c r="AF95" s="438"/>
      <c r="AG95" s="438"/>
    </row>
    <row r="96" spans="1:55" ht="15" customHeight="1" x14ac:dyDescent="0.25">
      <c r="A96" s="66" t="s">
        <v>18</v>
      </c>
      <c r="B96" s="66"/>
      <c r="C96" s="66"/>
      <c r="D96" s="66"/>
      <c r="E96" s="439" t="s">
        <v>564</v>
      </c>
      <c r="F96" s="439"/>
      <c r="G96" s="439"/>
      <c r="H96" s="439"/>
      <c r="I96" s="439"/>
      <c r="J96" s="439"/>
      <c r="K96" s="439"/>
      <c r="L96" s="200" t="s">
        <v>18</v>
      </c>
      <c r="M96" s="200"/>
      <c r="N96" s="200"/>
      <c r="O96" s="200"/>
      <c r="P96" s="453" t="s">
        <v>564</v>
      </c>
      <c r="Q96" s="453"/>
      <c r="R96" s="453"/>
      <c r="S96" s="453"/>
      <c r="T96" s="453"/>
      <c r="U96" s="453"/>
      <c r="V96" s="453"/>
      <c r="W96" s="64"/>
      <c r="X96" s="64"/>
      <c r="Y96" s="64"/>
      <c r="Z96" s="64"/>
      <c r="AA96" s="108"/>
      <c r="AB96" s="108"/>
      <c r="AC96" s="108"/>
      <c r="AD96" s="108"/>
      <c r="AE96" s="108"/>
      <c r="AF96" s="108"/>
      <c r="AG96" s="108"/>
    </row>
    <row r="97" spans="1:33" x14ac:dyDescent="0.25">
      <c r="A97" s="66" t="s">
        <v>24</v>
      </c>
      <c r="B97" s="66"/>
      <c r="C97" s="66"/>
      <c r="D97" s="66"/>
      <c r="E97" s="67">
        <v>100</v>
      </c>
      <c r="F97" s="67"/>
      <c r="G97" s="67"/>
      <c r="H97" s="67"/>
      <c r="I97" s="67"/>
      <c r="J97" s="67"/>
      <c r="K97" s="67"/>
      <c r="L97" s="200" t="s">
        <v>24</v>
      </c>
      <c r="M97" s="200"/>
      <c r="N97" s="200"/>
      <c r="O97" s="200"/>
      <c r="P97" s="125">
        <v>150</v>
      </c>
      <c r="Q97" s="125"/>
      <c r="R97" s="125"/>
      <c r="S97" s="125"/>
      <c r="T97" s="125"/>
      <c r="U97" s="125"/>
      <c r="V97" s="125"/>
      <c r="W97" s="64"/>
      <c r="X97" s="64"/>
      <c r="Y97" s="64"/>
      <c r="Z97" s="64"/>
      <c r="AA97" s="108"/>
      <c r="AB97" s="108"/>
      <c r="AC97" s="108"/>
      <c r="AD97" s="108"/>
      <c r="AE97" s="108"/>
      <c r="AF97" s="108"/>
      <c r="AG97" s="108"/>
    </row>
    <row r="98" spans="1:33" x14ac:dyDescent="0.25">
      <c r="A98" s="110" t="s">
        <v>19</v>
      </c>
      <c r="B98" s="110"/>
      <c r="C98" s="110"/>
      <c r="D98" s="110"/>
      <c r="E98" s="110"/>
      <c r="F98" s="105" t="s">
        <v>20</v>
      </c>
      <c r="G98" s="105"/>
      <c r="H98" s="105"/>
      <c r="I98" s="105"/>
      <c r="J98" s="105"/>
      <c r="K98" s="105"/>
      <c r="L98" s="207" t="s">
        <v>19</v>
      </c>
      <c r="M98" s="207"/>
      <c r="N98" s="207"/>
      <c r="O98" s="207"/>
      <c r="P98" s="207"/>
      <c r="Q98" s="208" t="s">
        <v>20</v>
      </c>
      <c r="R98" s="208"/>
      <c r="S98" s="208"/>
      <c r="T98" s="208"/>
      <c r="U98" s="208"/>
      <c r="V98" s="208"/>
      <c r="W98" s="419"/>
      <c r="X98" s="419"/>
      <c r="Y98" s="419"/>
      <c r="Z98" s="419"/>
      <c r="AA98" s="419"/>
      <c r="AB98" s="108"/>
      <c r="AC98" s="108"/>
      <c r="AD98" s="108"/>
      <c r="AE98" s="108"/>
      <c r="AF98" s="108"/>
      <c r="AG98" s="108"/>
    </row>
    <row r="99" spans="1:33" x14ac:dyDescent="0.25">
      <c r="A99" s="110"/>
      <c r="B99" s="110"/>
      <c r="C99" s="110"/>
      <c r="D99" s="110"/>
      <c r="E99" s="110"/>
      <c r="F99" s="105" t="s">
        <v>21</v>
      </c>
      <c r="G99" s="105"/>
      <c r="H99" s="105"/>
      <c r="I99" s="105" t="s">
        <v>22</v>
      </c>
      <c r="J99" s="105"/>
      <c r="K99" s="105"/>
      <c r="L99" s="207"/>
      <c r="M99" s="207"/>
      <c r="N99" s="207"/>
      <c r="O99" s="207"/>
      <c r="P99" s="207"/>
      <c r="Q99" s="208" t="s">
        <v>21</v>
      </c>
      <c r="R99" s="208"/>
      <c r="S99" s="208"/>
      <c r="T99" s="208" t="s">
        <v>22</v>
      </c>
      <c r="U99" s="208"/>
      <c r="V99" s="208"/>
      <c r="W99" s="419"/>
      <c r="X99" s="419"/>
      <c r="Y99" s="419"/>
      <c r="Z99" s="419"/>
      <c r="AA99" s="419"/>
      <c r="AB99" s="108"/>
      <c r="AC99" s="108"/>
      <c r="AD99" s="108"/>
      <c r="AE99" s="108"/>
      <c r="AF99" s="108"/>
      <c r="AG99" s="108"/>
    </row>
    <row r="100" spans="1:33" ht="15" customHeight="1" x14ac:dyDescent="0.25">
      <c r="A100" s="322" t="s">
        <v>50</v>
      </c>
      <c r="B100" s="322"/>
      <c r="C100" s="322"/>
      <c r="D100" s="322"/>
      <c r="E100" s="322"/>
      <c r="F100" s="427">
        <v>49.375</v>
      </c>
      <c r="G100" s="428"/>
      <c r="H100" s="429"/>
      <c r="I100" s="427">
        <v>49.375</v>
      </c>
      <c r="J100" s="428"/>
      <c r="K100" s="429"/>
      <c r="L100" s="301" t="s">
        <v>50</v>
      </c>
      <c r="M100" s="301"/>
      <c r="N100" s="301"/>
      <c r="O100" s="301"/>
      <c r="P100" s="301"/>
      <c r="Q100" s="456">
        <f>F100*150/100</f>
        <v>74.0625</v>
      </c>
      <c r="R100" s="457"/>
      <c r="S100" s="458"/>
      <c r="T100" s="456">
        <f>I100*150/100</f>
        <v>74.0625</v>
      </c>
      <c r="U100" s="457"/>
      <c r="V100" s="458"/>
      <c r="W100" s="64"/>
      <c r="X100" s="64"/>
      <c r="Y100" s="64"/>
      <c r="Z100" s="64"/>
      <c r="AA100" s="64"/>
      <c r="AB100" s="364"/>
      <c r="AC100" s="364"/>
      <c r="AD100" s="364"/>
      <c r="AE100" s="364"/>
      <c r="AF100" s="364"/>
      <c r="AG100" s="364"/>
    </row>
    <row r="101" spans="1:33" ht="15" customHeight="1" x14ac:dyDescent="0.25">
      <c r="A101" s="109" t="s">
        <v>210</v>
      </c>
      <c r="B101" s="322"/>
      <c r="C101" s="322"/>
      <c r="D101" s="322"/>
      <c r="E101" s="322"/>
      <c r="F101" s="427">
        <v>5</v>
      </c>
      <c r="G101" s="428"/>
      <c r="H101" s="429"/>
      <c r="I101" s="427">
        <v>5</v>
      </c>
      <c r="J101" s="428"/>
      <c r="K101" s="429"/>
      <c r="L101" s="205" t="s">
        <v>210</v>
      </c>
      <c r="M101" s="301"/>
      <c r="N101" s="301"/>
      <c r="O101" s="301"/>
      <c r="P101" s="301"/>
      <c r="Q101" s="456">
        <f t="shared" ref="Q101:Q107" si="27">F101*150/100</f>
        <v>7.5</v>
      </c>
      <c r="R101" s="457"/>
      <c r="S101" s="458"/>
      <c r="T101" s="456">
        <f t="shared" ref="T101:T108" si="28">I101*150/100</f>
        <v>7.5</v>
      </c>
      <c r="U101" s="457"/>
      <c r="V101" s="458"/>
      <c r="W101" s="64"/>
      <c r="X101" s="64"/>
      <c r="Y101" s="64"/>
      <c r="Z101" s="64"/>
      <c r="AA101" s="64"/>
      <c r="AB101" s="364"/>
      <c r="AC101" s="364"/>
      <c r="AD101" s="364"/>
      <c r="AE101" s="364"/>
      <c r="AF101" s="364"/>
      <c r="AG101" s="364"/>
    </row>
    <row r="102" spans="1:33" ht="15" customHeight="1" x14ac:dyDescent="0.25">
      <c r="A102" s="322" t="s">
        <v>7</v>
      </c>
      <c r="B102" s="322"/>
      <c r="C102" s="322"/>
      <c r="D102" s="322"/>
      <c r="E102" s="322"/>
      <c r="F102" s="427">
        <v>6.25</v>
      </c>
      <c r="G102" s="428"/>
      <c r="H102" s="429"/>
      <c r="I102" s="427">
        <v>6.25</v>
      </c>
      <c r="J102" s="428"/>
      <c r="K102" s="429"/>
      <c r="L102" s="301" t="s">
        <v>7</v>
      </c>
      <c r="M102" s="301"/>
      <c r="N102" s="301"/>
      <c r="O102" s="301"/>
      <c r="P102" s="301"/>
      <c r="Q102" s="456">
        <f t="shared" si="27"/>
        <v>9.375</v>
      </c>
      <c r="R102" s="457"/>
      <c r="S102" s="458"/>
      <c r="T102" s="456">
        <f t="shared" si="28"/>
        <v>9.375</v>
      </c>
      <c r="U102" s="457"/>
      <c r="V102" s="458"/>
      <c r="W102" s="64"/>
      <c r="X102" s="64"/>
      <c r="Y102" s="64"/>
      <c r="Z102" s="64"/>
      <c r="AA102" s="64"/>
      <c r="AB102" s="364"/>
      <c r="AC102" s="364"/>
      <c r="AD102" s="364"/>
      <c r="AE102" s="364"/>
      <c r="AF102" s="364"/>
      <c r="AG102" s="364"/>
    </row>
    <row r="103" spans="1:33" ht="15" customHeight="1" x14ac:dyDescent="0.25">
      <c r="A103" s="109" t="s">
        <v>5</v>
      </c>
      <c r="B103" s="322"/>
      <c r="C103" s="322"/>
      <c r="D103" s="322"/>
      <c r="E103" s="322"/>
      <c r="F103" s="427">
        <v>20</v>
      </c>
      <c r="G103" s="428"/>
      <c r="H103" s="429"/>
      <c r="I103" s="427">
        <v>20</v>
      </c>
      <c r="J103" s="428"/>
      <c r="K103" s="429"/>
      <c r="L103" s="205" t="s">
        <v>5</v>
      </c>
      <c r="M103" s="301"/>
      <c r="N103" s="301"/>
      <c r="O103" s="301"/>
      <c r="P103" s="301"/>
      <c r="Q103" s="456">
        <f t="shared" si="27"/>
        <v>30</v>
      </c>
      <c r="R103" s="457"/>
      <c r="S103" s="458"/>
      <c r="T103" s="456">
        <f t="shared" si="28"/>
        <v>30</v>
      </c>
      <c r="U103" s="457"/>
      <c r="V103" s="458"/>
      <c r="W103" s="64"/>
      <c r="X103" s="64"/>
      <c r="Y103" s="64"/>
      <c r="Z103" s="64"/>
      <c r="AA103" s="64"/>
      <c r="AB103" s="364"/>
      <c r="AC103" s="364"/>
      <c r="AD103" s="364"/>
      <c r="AE103" s="364"/>
      <c r="AF103" s="364"/>
      <c r="AG103" s="364"/>
    </row>
    <row r="104" spans="1:33" ht="15" customHeight="1" x14ac:dyDescent="0.25">
      <c r="A104" s="322" t="s">
        <v>297</v>
      </c>
      <c r="B104" s="322"/>
      <c r="C104" s="322"/>
      <c r="D104" s="322"/>
      <c r="E104" s="322"/>
      <c r="F104" s="433">
        <v>0.155</v>
      </c>
      <c r="G104" s="434"/>
      <c r="H104" s="435"/>
      <c r="I104" s="427">
        <v>7.5</v>
      </c>
      <c r="J104" s="428"/>
      <c r="K104" s="429"/>
      <c r="L104" s="301" t="s">
        <v>297</v>
      </c>
      <c r="M104" s="301"/>
      <c r="N104" s="301"/>
      <c r="O104" s="301"/>
      <c r="P104" s="301"/>
      <c r="Q104" s="464">
        <f t="shared" si="27"/>
        <v>0.23250000000000001</v>
      </c>
      <c r="R104" s="465"/>
      <c r="S104" s="466"/>
      <c r="T104" s="456">
        <f t="shared" si="28"/>
        <v>11.25</v>
      </c>
      <c r="U104" s="457"/>
      <c r="V104" s="458"/>
      <c r="W104" s="64"/>
      <c r="X104" s="64"/>
      <c r="Y104" s="64"/>
      <c r="Z104" s="64"/>
      <c r="AA104" s="64"/>
      <c r="AB104" s="364"/>
      <c r="AC104" s="364"/>
      <c r="AD104" s="364"/>
      <c r="AE104" s="364"/>
      <c r="AF104" s="364"/>
      <c r="AG104" s="364"/>
    </row>
    <row r="105" spans="1:33" ht="15" customHeight="1" x14ac:dyDescent="0.25">
      <c r="A105" s="322" t="s">
        <v>300</v>
      </c>
      <c r="B105" s="322"/>
      <c r="C105" s="322"/>
      <c r="D105" s="322"/>
      <c r="E105" s="322"/>
      <c r="F105" s="427">
        <v>12</v>
      </c>
      <c r="G105" s="428"/>
      <c r="H105" s="429"/>
      <c r="I105" s="427">
        <v>12</v>
      </c>
      <c r="J105" s="428"/>
      <c r="K105" s="429"/>
      <c r="L105" s="301" t="s">
        <v>300</v>
      </c>
      <c r="M105" s="301"/>
      <c r="N105" s="301"/>
      <c r="O105" s="301"/>
      <c r="P105" s="301"/>
      <c r="Q105" s="456">
        <f t="shared" si="27"/>
        <v>18</v>
      </c>
      <c r="R105" s="457"/>
      <c r="S105" s="458"/>
      <c r="T105" s="456">
        <f t="shared" si="28"/>
        <v>18</v>
      </c>
      <c r="U105" s="457"/>
      <c r="V105" s="458"/>
      <c r="W105" s="64"/>
      <c r="X105" s="64"/>
      <c r="Y105" s="64"/>
      <c r="Z105" s="64"/>
      <c r="AA105" s="64"/>
      <c r="AB105" s="364"/>
      <c r="AC105" s="364"/>
      <c r="AD105" s="364"/>
      <c r="AE105" s="364"/>
      <c r="AF105" s="364"/>
      <c r="AG105" s="364"/>
    </row>
    <row r="106" spans="1:33" ht="15" customHeight="1" x14ac:dyDescent="0.25">
      <c r="A106" s="322" t="s">
        <v>299</v>
      </c>
      <c r="B106" s="322"/>
      <c r="C106" s="322"/>
      <c r="D106" s="322"/>
      <c r="E106" s="322"/>
      <c r="F106" s="427">
        <v>1.25</v>
      </c>
      <c r="G106" s="428"/>
      <c r="H106" s="429"/>
      <c r="I106" s="427">
        <v>1.25</v>
      </c>
      <c r="J106" s="428"/>
      <c r="K106" s="429"/>
      <c r="L106" s="301" t="s">
        <v>299</v>
      </c>
      <c r="M106" s="301"/>
      <c r="N106" s="301"/>
      <c r="O106" s="301"/>
      <c r="P106" s="301"/>
      <c r="Q106" s="456">
        <f t="shared" si="27"/>
        <v>1.875</v>
      </c>
      <c r="R106" s="457"/>
      <c r="S106" s="458"/>
      <c r="T106" s="456">
        <f t="shared" si="28"/>
        <v>1.875</v>
      </c>
      <c r="U106" s="457"/>
      <c r="V106" s="458"/>
      <c r="W106" s="64"/>
      <c r="X106" s="64"/>
      <c r="Y106" s="64"/>
      <c r="Z106" s="64"/>
      <c r="AA106" s="64"/>
      <c r="AB106" s="364"/>
      <c r="AC106" s="364"/>
      <c r="AD106" s="364"/>
      <c r="AE106" s="364"/>
      <c r="AF106" s="364"/>
      <c r="AG106" s="364"/>
    </row>
    <row r="107" spans="1:33" ht="15" customHeight="1" x14ac:dyDescent="0.25">
      <c r="A107" s="109" t="s">
        <v>248</v>
      </c>
      <c r="B107" s="322"/>
      <c r="C107" s="322"/>
      <c r="D107" s="322"/>
      <c r="E107" s="322"/>
      <c r="F107" s="427">
        <v>30</v>
      </c>
      <c r="G107" s="428"/>
      <c r="H107" s="429"/>
      <c r="I107" s="427">
        <v>25.499999999999996</v>
      </c>
      <c r="J107" s="428"/>
      <c r="K107" s="429"/>
      <c r="L107" s="205" t="s">
        <v>248</v>
      </c>
      <c r="M107" s="301"/>
      <c r="N107" s="301"/>
      <c r="O107" s="301"/>
      <c r="P107" s="301"/>
      <c r="Q107" s="456">
        <f t="shared" si="27"/>
        <v>45</v>
      </c>
      <c r="R107" s="457"/>
      <c r="S107" s="458"/>
      <c r="T107" s="456">
        <f t="shared" si="28"/>
        <v>38.249999999999993</v>
      </c>
      <c r="U107" s="457"/>
      <c r="V107" s="458"/>
      <c r="W107" s="64"/>
      <c r="X107" s="64"/>
      <c r="Y107" s="64"/>
      <c r="Z107" s="64"/>
      <c r="AA107" s="64"/>
      <c r="AB107" s="364"/>
      <c r="AC107" s="364"/>
      <c r="AD107" s="364"/>
      <c r="AE107" s="364"/>
      <c r="AF107" s="364"/>
      <c r="AG107" s="364"/>
    </row>
    <row r="108" spans="1:33" ht="15" customHeight="1" x14ac:dyDescent="0.25">
      <c r="A108" s="426" t="s">
        <v>25</v>
      </c>
      <c r="B108" s="426"/>
      <c r="C108" s="426"/>
      <c r="D108" s="426"/>
      <c r="E108" s="426"/>
      <c r="F108" s="427"/>
      <c r="G108" s="428"/>
      <c r="H108" s="429"/>
      <c r="I108" s="427">
        <v>100</v>
      </c>
      <c r="J108" s="428"/>
      <c r="K108" s="429"/>
      <c r="L108" s="455" t="s">
        <v>25</v>
      </c>
      <c r="M108" s="455"/>
      <c r="N108" s="455"/>
      <c r="O108" s="455"/>
      <c r="P108" s="455"/>
      <c r="Q108" s="456"/>
      <c r="R108" s="457"/>
      <c r="S108" s="458"/>
      <c r="T108" s="456">
        <f t="shared" si="28"/>
        <v>150</v>
      </c>
      <c r="U108" s="457"/>
      <c r="V108" s="458"/>
      <c r="W108" s="64"/>
      <c r="X108" s="64"/>
      <c r="Y108" s="64"/>
      <c r="Z108" s="64"/>
      <c r="AA108" s="64"/>
      <c r="AB108" s="364"/>
      <c r="AC108" s="364"/>
      <c r="AD108" s="364"/>
      <c r="AE108" s="364"/>
      <c r="AF108" s="364"/>
      <c r="AG108" s="364"/>
    </row>
    <row r="109" spans="1:33" ht="15" hidden="1" customHeight="1" x14ac:dyDescent="0.25">
      <c r="A109" s="426"/>
      <c r="B109" s="426"/>
      <c r="C109" s="426"/>
      <c r="D109" s="426"/>
      <c r="E109" s="426"/>
      <c r="F109" s="427">
        <f t="shared" ref="F109:F112" si="29">Q109*150/100</f>
        <v>0</v>
      </c>
      <c r="G109" s="428"/>
      <c r="H109" s="429"/>
      <c r="I109" s="427">
        <f t="shared" ref="I109:I112" si="30">T109*150/100</f>
        <v>0</v>
      </c>
      <c r="J109" s="428"/>
      <c r="K109" s="429"/>
      <c r="L109" s="455"/>
      <c r="M109" s="455"/>
      <c r="N109" s="455"/>
      <c r="O109" s="455"/>
      <c r="P109" s="455"/>
      <c r="Q109" s="464"/>
      <c r="R109" s="465"/>
      <c r="S109" s="466"/>
      <c r="T109" s="456"/>
      <c r="U109" s="457"/>
      <c r="V109" s="458"/>
      <c r="W109" s="64"/>
      <c r="X109" s="64"/>
      <c r="Y109" s="64"/>
      <c r="Z109" s="64"/>
      <c r="AA109" s="64"/>
      <c r="AB109" s="364"/>
      <c r="AC109" s="364"/>
      <c r="AD109" s="364"/>
      <c r="AE109" s="364"/>
      <c r="AF109" s="364"/>
      <c r="AG109" s="364"/>
    </row>
    <row r="110" spans="1:33" ht="15" hidden="1" customHeight="1" x14ac:dyDescent="0.25">
      <c r="A110" s="426"/>
      <c r="B110" s="426"/>
      <c r="C110" s="426"/>
      <c r="D110" s="426"/>
      <c r="E110" s="426"/>
      <c r="F110" s="427">
        <f t="shared" si="29"/>
        <v>0</v>
      </c>
      <c r="G110" s="428"/>
      <c r="H110" s="429"/>
      <c r="I110" s="427">
        <f t="shared" si="30"/>
        <v>0</v>
      </c>
      <c r="J110" s="428"/>
      <c r="K110" s="429"/>
      <c r="L110" s="455"/>
      <c r="M110" s="455"/>
      <c r="N110" s="455"/>
      <c r="O110" s="455"/>
      <c r="P110" s="455"/>
      <c r="Q110" s="456"/>
      <c r="R110" s="457"/>
      <c r="S110" s="458"/>
      <c r="T110" s="456"/>
      <c r="U110" s="457"/>
      <c r="V110" s="458"/>
      <c r="W110" s="64"/>
      <c r="X110" s="64"/>
      <c r="Y110" s="64"/>
      <c r="Z110" s="64"/>
      <c r="AA110" s="64"/>
      <c r="AB110" s="364"/>
      <c r="AC110" s="364"/>
      <c r="AD110" s="364"/>
      <c r="AE110" s="364"/>
      <c r="AF110" s="364"/>
      <c r="AG110" s="364"/>
    </row>
    <row r="111" spans="1:33" ht="15" hidden="1" customHeight="1" x14ac:dyDescent="0.25">
      <c r="A111" s="426"/>
      <c r="B111" s="426"/>
      <c r="C111" s="426"/>
      <c r="D111" s="426"/>
      <c r="E111" s="426"/>
      <c r="F111" s="427">
        <f t="shared" si="29"/>
        <v>0</v>
      </c>
      <c r="G111" s="428"/>
      <c r="H111" s="429"/>
      <c r="I111" s="427">
        <f t="shared" si="30"/>
        <v>0</v>
      </c>
      <c r="J111" s="428"/>
      <c r="K111" s="429"/>
      <c r="L111" s="455"/>
      <c r="M111" s="455"/>
      <c r="N111" s="455"/>
      <c r="O111" s="455"/>
      <c r="P111" s="455"/>
      <c r="Q111" s="456"/>
      <c r="R111" s="457"/>
      <c r="S111" s="458"/>
      <c r="T111" s="456"/>
      <c r="U111" s="457"/>
      <c r="V111" s="458"/>
      <c r="W111" s="24"/>
      <c r="X111" s="24"/>
      <c r="Y111" s="24"/>
      <c r="Z111" s="24"/>
      <c r="AA111" s="24"/>
      <c r="AB111" s="25"/>
      <c r="AC111" s="25"/>
      <c r="AD111" s="25"/>
      <c r="AE111" s="25"/>
      <c r="AF111" s="25"/>
      <c r="AG111" s="25"/>
    </row>
    <row r="112" spans="1:33" ht="15" hidden="1" customHeight="1" x14ac:dyDescent="0.25">
      <c r="A112" s="426"/>
      <c r="B112" s="426"/>
      <c r="C112" s="426"/>
      <c r="D112" s="426"/>
      <c r="E112" s="426"/>
      <c r="F112" s="427">
        <f t="shared" si="29"/>
        <v>0</v>
      </c>
      <c r="G112" s="428"/>
      <c r="H112" s="429"/>
      <c r="I112" s="427">
        <f t="shared" si="30"/>
        <v>0</v>
      </c>
      <c r="J112" s="428"/>
      <c r="K112" s="429"/>
      <c r="L112" s="455"/>
      <c r="M112" s="455"/>
      <c r="N112" s="455"/>
      <c r="O112" s="455"/>
      <c r="P112" s="455"/>
      <c r="Q112" s="464"/>
      <c r="R112" s="465"/>
      <c r="S112" s="466"/>
      <c r="T112" s="456"/>
      <c r="U112" s="457"/>
      <c r="V112" s="458"/>
      <c r="W112" s="24"/>
      <c r="X112" s="24"/>
      <c r="Y112" s="24"/>
      <c r="Z112" s="24"/>
      <c r="AA112" s="24"/>
      <c r="AB112" s="25"/>
      <c r="AC112" s="25"/>
      <c r="AD112" s="25"/>
      <c r="AE112" s="25"/>
      <c r="AF112" s="25"/>
      <c r="AG112" s="25"/>
    </row>
    <row r="113" spans="1:33" ht="15" customHeight="1" x14ac:dyDescent="0.25">
      <c r="A113" s="426"/>
      <c r="B113" s="426"/>
      <c r="C113" s="426"/>
      <c r="D113" s="426"/>
      <c r="E113" s="426"/>
      <c r="F113" s="427"/>
      <c r="G113" s="428"/>
      <c r="H113" s="429"/>
      <c r="I113" s="427"/>
      <c r="J113" s="428"/>
      <c r="K113" s="429"/>
      <c r="L113" s="455"/>
      <c r="M113" s="455"/>
      <c r="N113" s="455"/>
      <c r="O113" s="455"/>
      <c r="P113" s="455"/>
      <c r="Q113" s="456"/>
      <c r="R113" s="457"/>
      <c r="S113" s="458"/>
      <c r="T113" s="456"/>
      <c r="U113" s="457"/>
      <c r="V113" s="458"/>
      <c r="W113" s="64"/>
      <c r="X113" s="64"/>
      <c r="Y113" s="64"/>
      <c r="Z113" s="64"/>
      <c r="AA113" s="64"/>
      <c r="AB113" s="364"/>
      <c r="AC113" s="364"/>
      <c r="AD113" s="364"/>
      <c r="AE113" s="364"/>
      <c r="AF113" s="364"/>
      <c r="AG113" s="364"/>
    </row>
    <row r="114" spans="1:33" x14ac:dyDescent="0.25">
      <c r="A114" s="68" t="s">
        <v>291</v>
      </c>
      <c r="B114" s="68"/>
      <c r="C114" s="68"/>
      <c r="D114" s="68"/>
      <c r="E114" s="68"/>
      <c r="F114" s="68"/>
      <c r="G114" s="68"/>
      <c r="H114" s="68"/>
      <c r="I114" s="84"/>
      <c r="J114" s="84"/>
      <c r="K114" s="84"/>
      <c r="L114" s="215" t="s">
        <v>291</v>
      </c>
      <c r="M114" s="215"/>
      <c r="N114" s="215"/>
      <c r="O114" s="215"/>
      <c r="P114" s="215"/>
      <c r="Q114" s="215"/>
      <c r="R114" s="215"/>
      <c r="S114" s="215"/>
      <c r="T114" s="123"/>
      <c r="U114" s="123"/>
      <c r="V114" s="123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</row>
    <row r="115" spans="1:33" ht="15" customHeight="1" x14ac:dyDescent="0.25">
      <c r="A115" s="105" t="s">
        <v>26</v>
      </c>
      <c r="B115" s="105"/>
      <c r="C115" s="105"/>
      <c r="D115" s="105"/>
      <c r="E115" s="105"/>
      <c r="F115" s="105"/>
      <c r="G115" s="106" t="s">
        <v>30</v>
      </c>
      <c r="H115" s="106"/>
      <c r="I115" s="75" t="s">
        <v>9</v>
      </c>
      <c r="J115" s="76"/>
      <c r="K115" s="77"/>
      <c r="L115" s="208" t="s">
        <v>26</v>
      </c>
      <c r="M115" s="208"/>
      <c r="N115" s="208"/>
      <c r="O115" s="208"/>
      <c r="P115" s="208"/>
      <c r="Q115" s="208"/>
      <c r="R115" s="216" t="s">
        <v>30</v>
      </c>
      <c r="S115" s="216"/>
      <c r="T115" s="217" t="s">
        <v>9</v>
      </c>
      <c r="U115" s="218"/>
      <c r="V115" s="219"/>
      <c r="W115" s="108"/>
      <c r="X115" s="108"/>
      <c r="Y115" s="108"/>
      <c r="Z115" s="108"/>
      <c r="AA115" s="108"/>
      <c r="AB115" s="108"/>
      <c r="AC115" s="425"/>
      <c r="AD115" s="425"/>
      <c r="AE115" s="419"/>
      <c r="AF115" s="419"/>
      <c r="AG115" s="419"/>
    </row>
    <row r="116" spans="1:33" x14ac:dyDescent="0.25">
      <c r="A116" s="105" t="s">
        <v>27</v>
      </c>
      <c r="B116" s="105"/>
      <c r="C116" s="105" t="s">
        <v>28</v>
      </c>
      <c r="D116" s="105"/>
      <c r="E116" s="105" t="s">
        <v>29</v>
      </c>
      <c r="F116" s="105"/>
      <c r="G116" s="106"/>
      <c r="H116" s="106"/>
      <c r="I116" s="78"/>
      <c r="J116" s="79"/>
      <c r="K116" s="80"/>
      <c r="L116" s="208" t="s">
        <v>27</v>
      </c>
      <c r="M116" s="208"/>
      <c r="N116" s="208" t="s">
        <v>28</v>
      </c>
      <c r="O116" s="208"/>
      <c r="P116" s="208" t="s">
        <v>29</v>
      </c>
      <c r="Q116" s="208"/>
      <c r="R116" s="216"/>
      <c r="S116" s="216"/>
      <c r="T116" s="220"/>
      <c r="U116" s="221"/>
      <c r="V116" s="222"/>
      <c r="W116" s="108"/>
      <c r="X116" s="108"/>
      <c r="Y116" s="108"/>
      <c r="Z116" s="108"/>
      <c r="AA116" s="108"/>
      <c r="AB116" s="108"/>
      <c r="AC116" s="425"/>
      <c r="AD116" s="425"/>
      <c r="AE116" s="419"/>
      <c r="AF116" s="419"/>
      <c r="AG116" s="419"/>
    </row>
    <row r="117" spans="1:33" x14ac:dyDescent="0.25">
      <c r="A117" s="107">
        <v>2.8</v>
      </c>
      <c r="B117" s="107"/>
      <c r="C117" s="107">
        <v>2.8</v>
      </c>
      <c r="D117" s="107"/>
      <c r="E117" s="107">
        <v>29.3</v>
      </c>
      <c r="F117" s="107"/>
      <c r="G117" s="107">
        <v>185.5</v>
      </c>
      <c r="H117" s="107"/>
      <c r="I117" s="107">
        <v>2.5</v>
      </c>
      <c r="J117" s="81"/>
      <c r="K117" s="5"/>
      <c r="L117" s="213">
        <f>A117*150/100</f>
        <v>4.2</v>
      </c>
      <c r="M117" s="213"/>
      <c r="N117" s="213">
        <f t="shared" ref="N117" si="31">C117*150/100</f>
        <v>4.2</v>
      </c>
      <c r="O117" s="213"/>
      <c r="P117" s="213">
        <f t="shared" ref="P117" si="32">E117*150/100</f>
        <v>43.95</v>
      </c>
      <c r="Q117" s="213"/>
      <c r="R117" s="213">
        <f t="shared" ref="R117" si="33">G117*150/100</f>
        <v>278.25</v>
      </c>
      <c r="S117" s="213"/>
      <c r="T117" s="213">
        <f t="shared" ref="T117" si="34">I117*150/100</f>
        <v>3.75</v>
      </c>
      <c r="U117" s="111"/>
      <c r="V117" s="13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"/>
    </row>
    <row r="118" spans="1:33" x14ac:dyDescent="0.25">
      <c r="A118" s="84" t="s">
        <v>32</v>
      </c>
      <c r="B118" s="84"/>
      <c r="C118" s="84"/>
      <c r="D118" s="84"/>
      <c r="E118" s="84"/>
      <c r="F118" s="84"/>
      <c r="G118" s="84"/>
      <c r="H118" s="84"/>
      <c r="I118" s="108"/>
      <c r="J118" s="108"/>
      <c r="K118" s="108"/>
      <c r="L118" s="123" t="s">
        <v>32</v>
      </c>
      <c r="M118" s="123"/>
      <c r="N118" s="123"/>
      <c r="O118" s="123"/>
      <c r="P118" s="123"/>
      <c r="Q118" s="123"/>
      <c r="R118" s="123"/>
      <c r="S118" s="123"/>
      <c r="T118" s="124"/>
      <c r="U118" s="124"/>
      <c r="V118" s="124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</row>
    <row r="119" spans="1:33" ht="75" customHeight="1" x14ac:dyDescent="0.25">
      <c r="A119" s="467" t="s">
        <v>565</v>
      </c>
      <c r="B119" s="468"/>
      <c r="C119" s="468"/>
      <c r="D119" s="468"/>
      <c r="E119" s="468"/>
      <c r="F119" s="468"/>
      <c r="G119" s="468"/>
      <c r="H119" s="468"/>
      <c r="I119" s="468"/>
      <c r="J119" s="468"/>
      <c r="K119" s="468"/>
      <c r="L119" s="451" t="s">
        <v>565</v>
      </c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4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</row>
    <row r="120" spans="1:33" x14ac:dyDescent="0.25">
      <c r="A120" s="67" t="s">
        <v>10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125" t="s">
        <v>10</v>
      </c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</row>
    <row r="121" spans="1:33" ht="40.5" customHeight="1" x14ac:dyDescent="0.25">
      <c r="A121" s="265" t="s">
        <v>566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12" t="s">
        <v>566</v>
      </c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420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0"/>
    </row>
    <row r="122" spans="1:33" x14ac:dyDescent="0.25">
      <c r="A122" s="67" t="s">
        <v>11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125" t="s">
        <v>11</v>
      </c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</row>
    <row r="123" spans="1:33" ht="39.75" customHeight="1" x14ac:dyDescent="0.25">
      <c r="A123" s="63" t="s">
        <v>567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121" t="s">
        <v>567</v>
      </c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</row>
    <row r="124" spans="1:33" ht="22.5" customHeight="1" x14ac:dyDescent="0.25">
      <c r="A124" s="64"/>
      <c r="B124" s="64"/>
      <c r="C124" s="64"/>
      <c r="D124" s="64"/>
      <c r="E124" s="7"/>
      <c r="F124" s="7"/>
      <c r="G124" s="7"/>
      <c r="H124" s="7"/>
      <c r="I124" s="7"/>
      <c r="J124" s="7"/>
      <c r="K124" s="7"/>
      <c r="L124" s="224"/>
      <c r="M124" s="224"/>
      <c r="N124" s="224"/>
      <c r="O124" s="224"/>
      <c r="P124" s="23"/>
      <c r="Q124" s="23"/>
      <c r="R124" s="23"/>
      <c r="S124" s="23"/>
      <c r="T124" s="23"/>
      <c r="U124" s="23"/>
      <c r="V124" s="23"/>
      <c r="W124" s="64"/>
      <c r="X124" s="64"/>
      <c r="Y124" s="64"/>
      <c r="Z124" s="64"/>
      <c r="AA124" s="7"/>
      <c r="AB124" s="7"/>
      <c r="AC124" s="7"/>
      <c r="AD124" s="7"/>
      <c r="AE124" s="7"/>
      <c r="AF124" s="7"/>
      <c r="AG124" s="7"/>
    </row>
    <row r="125" spans="1:3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x14ac:dyDescent="0.25">
      <c r="A126" s="65"/>
      <c r="B126" s="65"/>
      <c r="C126" s="65"/>
      <c r="D126" s="8"/>
      <c r="E126" s="65"/>
      <c r="F126" s="65"/>
      <c r="G126" s="65"/>
      <c r="H126" s="8"/>
      <c r="I126" s="65"/>
      <c r="J126" s="65"/>
      <c r="K126" s="65"/>
      <c r="L126" s="95"/>
      <c r="M126" s="95"/>
      <c r="N126" s="95"/>
      <c r="O126" s="26"/>
      <c r="P126" s="95"/>
      <c r="Q126" s="95"/>
      <c r="R126" s="95"/>
      <c r="S126" s="26"/>
      <c r="T126" s="95"/>
      <c r="U126" s="95"/>
      <c r="V126" s="95"/>
      <c r="W126" s="65"/>
      <c r="X126" s="65"/>
      <c r="Y126" s="65"/>
      <c r="Z126" s="8"/>
      <c r="AA126" s="65"/>
      <c r="AB126" s="65"/>
      <c r="AC126" s="65"/>
      <c r="AD126" s="8"/>
      <c r="AE126" s="65"/>
      <c r="AF126" s="65"/>
      <c r="AG126" s="65"/>
    </row>
    <row r="127" spans="1:33" x14ac:dyDescent="0.25">
      <c r="A127" s="64"/>
      <c r="B127" s="64"/>
      <c r="C127" s="64"/>
      <c r="D127" s="64"/>
      <c r="E127" s="7"/>
      <c r="F127" s="7"/>
      <c r="G127" s="7"/>
      <c r="H127" s="7"/>
      <c r="I127" s="7"/>
      <c r="J127" s="7"/>
      <c r="K127" s="7"/>
      <c r="L127" s="224"/>
      <c r="M127" s="224"/>
      <c r="N127" s="224"/>
      <c r="O127" s="224"/>
      <c r="P127" s="23"/>
      <c r="Q127" s="23"/>
      <c r="R127" s="23"/>
      <c r="S127" s="23"/>
      <c r="T127" s="23"/>
      <c r="U127" s="23"/>
      <c r="V127" s="23"/>
      <c r="W127" s="64"/>
      <c r="X127" s="64"/>
      <c r="Y127" s="64"/>
      <c r="Z127" s="64"/>
      <c r="AA127" s="7"/>
      <c r="AB127" s="7"/>
      <c r="AC127" s="7"/>
      <c r="AD127" s="7"/>
      <c r="AE127" s="7"/>
      <c r="AF127" s="7"/>
      <c r="AG127" s="7"/>
    </row>
    <row r="128" spans="1:33" x14ac:dyDescent="0.25">
      <c r="A128" s="67" t="s">
        <v>391</v>
      </c>
      <c r="B128" s="67"/>
      <c r="C128" s="67"/>
      <c r="D128" s="67"/>
      <c r="E128" s="67"/>
      <c r="F128" s="67"/>
      <c r="G128" s="4"/>
      <c r="H128" s="4"/>
      <c r="I128" s="2"/>
      <c r="J128" s="67" t="s">
        <v>38</v>
      </c>
      <c r="K128" s="67"/>
      <c r="L128" s="125" t="s">
        <v>391</v>
      </c>
      <c r="M128" s="125"/>
      <c r="N128" s="125"/>
      <c r="O128" s="125"/>
      <c r="P128" s="125"/>
      <c r="Q128" s="125"/>
      <c r="R128" s="14"/>
      <c r="S128" s="14"/>
      <c r="T128" s="15"/>
      <c r="U128" s="125" t="s">
        <v>38</v>
      </c>
      <c r="V128" s="125"/>
      <c r="W128" s="64"/>
      <c r="X128" s="64"/>
      <c r="Y128" s="64"/>
      <c r="Z128" s="64"/>
      <c r="AA128" s="64"/>
      <c r="AB128" s="64"/>
      <c r="AC128" s="7"/>
      <c r="AD128" s="7"/>
      <c r="AE128" s="3"/>
      <c r="AF128" s="108"/>
      <c r="AG128" s="108"/>
    </row>
    <row r="129" spans="1:22" x14ac:dyDescent="0.25">
      <c r="A129" s="6"/>
      <c r="G129" s="1"/>
      <c r="H129" s="103"/>
      <c r="I129" s="103"/>
      <c r="J129" s="103" t="s">
        <v>0</v>
      </c>
      <c r="K129" s="103"/>
      <c r="L129" s="9"/>
      <c r="M129" s="9"/>
      <c r="N129" s="9"/>
      <c r="O129" s="9"/>
      <c r="P129" s="9"/>
      <c r="Q129" s="9"/>
      <c r="R129" s="11"/>
      <c r="S129" s="103"/>
      <c r="T129" s="103"/>
      <c r="U129" s="103" t="s">
        <v>0</v>
      </c>
      <c r="V129" s="103"/>
    </row>
    <row r="130" spans="1:22" x14ac:dyDescent="0.25">
      <c r="H130" s="103"/>
      <c r="I130" s="103"/>
      <c r="J130" s="103" t="s">
        <v>632</v>
      </c>
      <c r="K130" s="103"/>
      <c r="L130" s="9"/>
      <c r="M130" s="9"/>
      <c r="N130" s="9"/>
      <c r="O130" s="9"/>
      <c r="P130" s="9"/>
      <c r="Q130" s="9"/>
      <c r="R130" s="9"/>
      <c r="S130" s="103"/>
      <c r="T130" s="103"/>
      <c r="U130" s="103" t="s">
        <v>15</v>
      </c>
      <c r="V130" s="103"/>
    </row>
    <row r="131" spans="1:22" x14ac:dyDescent="0.25">
      <c r="G131" s="3"/>
      <c r="H131" s="104" t="s">
        <v>633</v>
      </c>
      <c r="I131" s="104"/>
      <c r="J131" s="104"/>
      <c r="K131" s="104"/>
      <c r="L131" s="9"/>
      <c r="M131" s="9"/>
      <c r="N131" s="9"/>
      <c r="O131" s="9"/>
      <c r="P131" s="9"/>
      <c r="Q131" s="9"/>
      <c r="R131" s="12"/>
      <c r="S131" s="104"/>
      <c r="T131" s="104"/>
      <c r="U131" s="104"/>
      <c r="V131" s="104"/>
    </row>
    <row r="132" spans="1:22" ht="21" customHeight="1" x14ac:dyDescent="0.25">
      <c r="G132" s="3"/>
      <c r="H132" s="94" t="s">
        <v>1</v>
      </c>
      <c r="I132" s="94"/>
      <c r="J132" s="94"/>
      <c r="K132" s="94"/>
      <c r="L132" s="9"/>
      <c r="M132" s="9"/>
      <c r="N132" s="9"/>
      <c r="O132" s="9"/>
      <c r="P132" s="9"/>
      <c r="Q132" s="9"/>
      <c r="R132" s="12"/>
      <c r="S132" s="94" t="s">
        <v>1</v>
      </c>
      <c r="T132" s="94"/>
      <c r="U132" s="94"/>
      <c r="V132" s="94"/>
    </row>
    <row r="133" spans="1:22" ht="18" customHeight="1" x14ac:dyDescent="0.25">
      <c r="G133" s="3"/>
      <c r="H133" s="94" t="s">
        <v>2</v>
      </c>
      <c r="I133" s="94"/>
      <c r="J133" s="94"/>
      <c r="K133" s="94"/>
      <c r="L133" s="9"/>
      <c r="M133" s="9"/>
      <c r="N133" s="9"/>
      <c r="O133" s="9"/>
      <c r="P133" s="9"/>
      <c r="Q133" s="9"/>
      <c r="R133" s="12"/>
      <c r="S133" s="94" t="s">
        <v>2</v>
      </c>
      <c r="T133" s="94"/>
      <c r="U133" s="94"/>
      <c r="V133" s="94"/>
    </row>
    <row r="134" spans="1:22" ht="19.5" customHeight="1" x14ac:dyDescent="0.25">
      <c r="G134" s="3"/>
      <c r="H134" s="94" t="s">
        <v>3</v>
      </c>
      <c r="I134" s="94"/>
      <c r="J134" s="94"/>
      <c r="K134" s="94"/>
      <c r="L134" s="9"/>
      <c r="M134" s="9"/>
      <c r="N134" s="9"/>
      <c r="O134" s="9"/>
      <c r="P134" s="9"/>
      <c r="Q134" s="9"/>
      <c r="R134" s="12"/>
      <c r="S134" s="94" t="s">
        <v>3</v>
      </c>
      <c r="T134" s="94"/>
      <c r="U134" s="94"/>
      <c r="V134" s="94"/>
    </row>
    <row r="135" spans="1:22" ht="11.25" customHeight="1" x14ac:dyDescent="0.25">
      <c r="H135" s="95" t="s">
        <v>36</v>
      </c>
      <c r="I135" s="95"/>
      <c r="J135" s="95"/>
      <c r="K135" s="95"/>
      <c r="L135" s="9"/>
      <c r="M135" s="9"/>
      <c r="N135" s="9"/>
      <c r="O135" s="9"/>
      <c r="P135" s="9"/>
      <c r="Q135" s="9"/>
      <c r="R135" s="9"/>
      <c r="S135" s="95" t="s">
        <v>4</v>
      </c>
      <c r="T135" s="95"/>
      <c r="U135" s="95"/>
      <c r="V135" s="95"/>
    </row>
    <row r="136" spans="1:22" ht="3.75" customHeight="1" x14ac:dyDescent="0.25"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x14ac:dyDescent="0.25">
      <c r="A137" s="9"/>
      <c r="B137" s="9"/>
      <c r="C137" s="201" t="s">
        <v>569</v>
      </c>
      <c r="D137" s="201"/>
      <c r="E137" s="201"/>
      <c r="F137" s="201"/>
      <c r="G137" s="201"/>
      <c r="H137" s="201"/>
      <c r="I137" s="201"/>
      <c r="J137" s="9"/>
      <c r="K137" s="9"/>
      <c r="L137" s="9"/>
      <c r="M137" s="9"/>
      <c r="N137" s="201" t="s">
        <v>695</v>
      </c>
      <c r="O137" s="201"/>
      <c r="P137" s="201"/>
      <c r="Q137" s="201"/>
      <c r="R137" s="201"/>
      <c r="S137" s="201"/>
      <c r="T137" s="201"/>
      <c r="U137" s="9"/>
      <c r="V137" s="9"/>
    </row>
    <row r="138" spans="1:22" ht="3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x14ac:dyDescent="0.25">
      <c r="A139" s="200" t="s">
        <v>16</v>
      </c>
      <c r="B139" s="200"/>
      <c r="C139" s="200"/>
      <c r="D139" s="200"/>
      <c r="E139" s="201" t="s">
        <v>570</v>
      </c>
      <c r="F139" s="201"/>
      <c r="G139" s="201"/>
      <c r="H139" s="201"/>
      <c r="I139" s="201"/>
      <c r="J139" s="201"/>
      <c r="K139" s="201"/>
      <c r="L139" s="200" t="s">
        <v>16</v>
      </c>
      <c r="M139" s="200"/>
      <c r="N139" s="200"/>
      <c r="O139" s="200"/>
      <c r="P139" s="201" t="s">
        <v>570</v>
      </c>
      <c r="Q139" s="201"/>
      <c r="R139" s="201"/>
      <c r="S139" s="201"/>
      <c r="T139" s="201"/>
      <c r="U139" s="201"/>
      <c r="V139" s="201"/>
    </row>
    <row r="140" spans="1:22" ht="41.25" customHeight="1" x14ac:dyDescent="0.25">
      <c r="A140" s="381" t="s">
        <v>17</v>
      </c>
      <c r="B140" s="381"/>
      <c r="C140" s="381"/>
      <c r="D140" s="381"/>
      <c r="E140" s="202" t="s">
        <v>555</v>
      </c>
      <c r="F140" s="202"/>
      <c r="G140" s="202"/>
      <c r="H140" s="202"/>
      <c r="I140" s="202"/>
      <c r="J140" s="202"/>
      <c r="K140" s="202"/>
      <c r="L140" s="381" t="s">
        <v>17</v>
      </c>
      <c r="M140" s="381"/>
      <c r="N140" s="381"/>
      <c r="O140" s="381"/>
      <c r="P140" s="202" t="s">
        <v>555</v>
      </c>
      <c r="Q140" s="202"/>
      <c r="R140" s="202"/>
      <c r="S140" s="202"/>
      <c r="T140" s="202"/>
      <c r="U140" s="202"/>
      <c r="V140" s="202"/>
    </row>
    <row r="141" spans="1:22" x14ac:dyDescent="0.25">
      <c r="A141" s="200" t="s">
        <v>18</v>
      </c>
      <c r="B141" s="200"/>
      <c r="C141" s="200"/>
      <c r="D141" s="200"/>
      <c r="E141" s="453" t="s">
        <v>564</v>
      </c>
      <c r="F141" s="453"/>
      <c r="G141" s="453"/>
      <c r="H141" s="453"/>
      <c r="I141" s="453"/>
      <c r="J141" s="453"/>
      <c r="K141" s="453"/>
      <c r="L141" s="200" t="s">
        <v>18</v>
      </c>
      <c r="M141" s="200"/>
      <c r="N141" s="200"/>
      <c r="O141" s="200"/>
      <c r="P141" s="453" t="s">
        <v>564</v>
      </c>
      <c r="Q141" s="453"/>
      <c r="R141" s="453"/>
      <c r="S141" s="453"/>
      <c r="T141" s="453"/>
      <c r="U141" s="453"/>
      <c r="V141" s="453"/>
    </row>
    <row r="142" spans="1:22" x14ac:dyDescent="0.25">
      <c r="A142" s="200" t="s">
        <v>24</v>
      </c>
      <c r="B142" s="200"/>
      <c r="C142" s="200"/>
      <c r="D142" s="200"/>
      <c r="E142" s="125">
        <v>100</v>
      </c>
      <c r="F142" s="125"/>
      <c r="G142" s="125"/>
      <c r="H142" s="125"/>
      <c r="I142" s="125"/>
      <c r="J142" s="125"/>
      <c r="K142" s="125"/>
      <c r="L142" s="200" t="s">
        <v>24</v>
      </c>
      <c r="M142" s="200"/>
      <c r="N142" s="200"/>
      <c r="O142" s="200"/>
      <c r="P142" s="125">
        <v>150</v>
      </c>
      <c r="Q142" s="125"/>
      <c r="R142" s="125"/>
      <c r="S142" s="125"/>
      <c r="T142" s="125"/>
      <c r="U142" s="125"/>
      <c r="V142" s="125"/>
    </row>
    <row r="143" spans="1:22" x14ac:dyDescent="0.25">
      <c r="A143" s="217" t="s">
        <v>19</v>
      </c>
      <c r="B143" s="218"/>
      <c r="C143" s="218"/>
      <c r="D143" s="218"/>
      <c r="E143" s="219"/>
      <c r="F143" s="373" t="s">
        <v>20</v>
      </c>
      <c r="G143" s="215"/>
      <c r="H143" s="215"/>
      <c r="I143" s="215"/>
      <c r="J143" s="215"/>
      <c r="K143" s="374"/>
      <c r="L143" s="217" t="s">
        <v>19</v>
      </c>
      <c r="M143" s="218"/>
      <c r="N143" s="218"/>
      <c r="O143" s="218"/>
      <c r="P143" s="219"/>
      <c r="Q143" s="373" t="s">
        <v>20</v>
      </c>
      <c r="R143" s="215"/>
      <c r="S143" s="215"/>
      <c r="T143" s="215"/>
      <c r="U143" s="215"/>
      <c r="V143" s="374"/>
    </row>
    <row r="144" spans="1:22" x14ac:dyDescent="0.25">
      <c r="A144" s="220"/>
      <c r="B144" s="221"/>
      <c r="C144" s="221"/>
      <c r="D144" s="221"/>
      <c r="E144" s="222"/>
      <c r="F144" s="373" t="s">
        <v>21</v>
      </c>
      <c r="G144" s="215"/>
      <c r="H144" s="374"/>
      <c r="I144" s="373" t="s">
        <v>22</v>
      </c>
      <c r="J144" s="215"/>
      <c r="K144" s="374"/>
      <c r="L144" s="220"/>
      <c r="M144" s="221"/>
      <c r="N144" s="221"/>
      <c r="O144" s="221"/>
      <c r="P144" s="222"/>
      <c r="Q144" s="373" t="s">
        <v>21</v>
      </c>
      <c r="R144" s="215"/>
      <c r="S144" s="374"/>
      <c r="T144" s="373" t="s">
        <v>22</v>
      </c>
      <c r="U144" s="215"/>
      <c r="V144" s="374"/>
    </row>
    <row r="145" spans="1:22" x14ac:dyDescent="0.25">
      <c r="A145" s="247" t="s">
        <v>50</v>
      </c>
      <c r="B145" s="248"/>
      <c r="C145" s="248"/>
      <c r="D145" s="248"/>
      <c r="E145" s="249"/>
      <c r="F145" s="111">
        <v>51</v>
      </c>
      <c r="G145" s="113"/>
      <c r="H145" s="112"/>
      <c r="I145" s="111">
        <v>51</v>
      </c>
      <c r="J145" s="113"/>
      <c r="K145" s="112"/>
      <c r="L145" s="247" t="s">
        <v>50</v>
      </c>
      <c r="M145" s="248"/>
      <c r="N145" s="248"/>
      <c r="O145" s="248"/>
      <c r="P145" s="249"/>
      <c r="Q145" s="111">
        <f>F145*150/100</f>
        <v>76.5</v>
      </c>
      <c r="R145" s="113"/>
      <c r="S145" s="112"/>
      <c r="T145" s="111">
        <f>I145*150/100</f>
        <v>76.5</v>
      </c>
      <c r="U145" s="113"/>
      <c r="V145" s="112"/>
    </row>
    <row r="146" spans="1:22" x14ac:dyDescent="0.25">
      <c r="A146" s="247" t="s">
        <v>7</v>
      </c>
      <c r="B146" s="248"/>
      <c r="C146" s="248"/>
      <c r="D146" s="248"/>
      <c r="E146" s="249"/>
      <c r="F146" s="111">
        <v>10</v>
      </c>
      <c r="G146" s="113"/>
      <c r="H146" s="112"/>
      <c r="I146" s="111">
        <v>10</v>
      </c>
      <c r="J146" s="113"/>
      <c r="K146" s="112"/>
      <c r="L146" s="247" t="s">
        <v>7</v>
      </c>
      <c r="M146" s="248"/>
      <c r="N146" s="248"/>
      <c r="O146" s="248"/>
      <c r="P146" s="249"/>
      <c r="Q146" s="111">
        <f t="shared" ref="Q146:Q151" si="35">F146*150/100</f>
        <v>15</v>
      </c>
      <c r="R146" s="113"/>
      <c r="S146" s="112"/>
      <c r="T146" s="111">
        <f t="shared" ref="T146:T152" si="36">I146*150/100</f>
        <v>15</v>
      </c>
      <c r="U146" s="113"/>
      <c r="V146" s="112"/>
    </row>
    <row r="147" spans="1:22" x14ac:dyDescent="0.25">
      <c r="A147" s="247" t="s">
        <v>5</v>
      </c>
      <c r="B147" s="248"/>
      <c r="C147" s="248"/>
      <c r="D147" s="248"/>
      <c r="E147" s="249"/>
      <c r="F147" s="111">
        <v>15</v>
      </c>
      <c r="G147" s="113"/>
      <c r="H147" s="112"/>
      <c r="I147" s="111">
        <v>15</v>
      </c>
      <c r="J147" s="113"/>
      <c r="K147" s="112"/>
      <c r="L147" s="247" t="s">
        <v>5</v>
      </c>
      <c r="M147" s="248"/>
      <c r="N147" s="248"/>
      <c r="O147" s="248"/>
      <c r="P147" s="249"/>
      <c r="Q147" s="111">
        <f t="shared" si="35"/>
        <v>22.5</v>
      </c>
      <c r="R147" s="113"/>
      <c r="S147" s="112"/>
      <c r="T147" s="111">
        <f t="shared" si="36"/>
        <v>22.5</v>
      </c>
      <c r="U147" s="113"/>
      <c r="V147" s="112"/>
    </row>
    <row r="148" spans="1:22" x14ac:dyDescent="0.25">
      <c r="A148" s="247" t="s">
        <v>42</v>
      </c>
      <c r="B148" s="248"/>
      <c r="C148" s="248"/>
      <c r="D148" s="248"/>
      <c r="E148" s="249"/>
      <c r="F148" s="111">
        <v>8</v>
      </c>
      <c r="G148" s="113"/>
      <c r="H148" s="112"/>
      <c r="I148" s="111">
        <v>8</v>
      </c>
      <c r="J148" s="113"/>
      <c r="K148" s="112"/>
      <c r="L148" s="247" t="s">
        <v>42</v>
      </c>
      <c r="M148" s="248"/>
      <c r="N148" s="248"/>
      <c r="O148" s="248"/>
      <c r="P148" s="249"/>
      <c r="Q148" s="111">
        <f t="shared" si="35"/>
        <v>12</v>
      </c>
      <c r="R148" s="113"/>
      <c r="S148" s="112"/>
      <c r="T148" s="111">
        <f t="shared" si="36"/>
        <v>12</v>
      </c>
      <c r="U148" s="113"/>
      <c r="V148" s="112"/>
    </row>
    <row r="149" spans="1:22" x14ac:dyDescent="0.25">
      <c r="A149" s="247" t="s">
        <v>299</v>
      </c>
      <c r="B149" s="248"/>
      <c r="C149" s="248"/>
      <c r="D149" s="248"/>
      <c r="E149" s="249"/>
      <c r="F149" s="111">
        <v>1</v>
      </c>
      <c r="G149" s="113"/>
      <c r="H149" s="112"/>
      <c r="I149" s="111">
        <v>1</v>
      </c>
      <c r="J149" s="113"/>
      <c r="K149" s="112"/>
      <c r="L149" s="247" t="s">
        <v>299</v>
      </c>
      <c r="M149" s="248"/>
      <c r="N149" s="248"/>
      <c r="O149" s="248"/>
      <c r="P149" s="249"/>
      <c r="Q149" s="111">
        <f t="shared" si="35"/>
        <v>1.5</v>
      </c>
      <c r="R149" s="113"/>
      <c r="S149" s="112"/>
      <c r="T149" s="111">
        <f t="shared" si="36"/>
        <v>1.5</v>
      </c>
      <c r="U149" s="113"/>
      <c r="V149" s="112"/>
    </row>
    <row r="150" spans="1:22" x14ac:dyDescent="0.25">
      <c r="A150" s="247" t="s">
        <v>232</v>
      </c>
      <c r="B150" s="248"/>
      <c r="C150" s="248"/>
      <c r="D150" s="248"/>
      <c r="E150" s="249"/>
      <c r="F150" s="111">
        <v>41</v>
      </c>
      <c r="G150" s="113"/>
      <c r="H150" s="112"/>
      <c r="I150" s="111">
        <v>35</v>
      </c>
      <c r="J150" s="113"/>
      <c r="K150" s="112"/>
      <c r="L150" s="247" t="s">
        <v>232</v>
      </c>
      <c r="M150" s="248"/>
      <c r="N150" s="248"/>
      <c r="O150" s="248"/>
      <c r="P150" s="249"/>
      <c r="Q150" s="111">
        <f t="shared" si="35"/>
        <v>61.5</v>
      </c>
      <c r="R150" s="113"/>
      <c r="S150" s="112"/>
      <c r="T150" s="111">
        <f t="shared" si="36"/>
        <v>52.5</v>
      </c>
      <c r="U150" s="113"/>
      <c r="V150" s="112"/>
    </row>
    <row r="151" spans="1:22" x14ac:dyDescent="0.25">
      <c r="A151" s="247" t="s">
        <v>57</v>
      </c>
      <c r="B151" s="248"/>
      <c r="C151" s="248"/>
      <c r="D151" s="248"/>
      <c r="E151" s="249"/>
      <c r="F151" s="111">
        <v>15</v>
      </c>
      <c r="G151" s="113"/>
      <c r="H151" s="112"/>
      <c r="I151" s="111">
        <v>15</v>
      </c>
      <c r="J151" s="113"/>
      <c r="K151" s="112"/>
      <c r="L151" s="247" t="s">
        <v>57</v>
      </c>
      <c r="M151" s="248"/>
      <c r="N151" s="248"/>
      <c r="O151" s="248"/>
      <c r="P151" s="249"/>
      <c r="Q151" s="111">
        <f t="shared" si="35"/>
        <v>22.5</v>
      </c>
      <c r="R151" s="113"/>
      <c r="S151" s="112"/>
      <c r="T151" s="111">
        <f t="shared" si="36"/>
        <v>22.5</v>
      </c>
      <c r="U151" s="113"/>
      <c r="V151" s="112"/>
    </row>
    <row r="152" spans="1:22" x14ac:dyDescent="0.25">
      <c r="A152" s="247" t="s">
        <v>25</v>
      </c>
      <c r="B152" s="248"/>
      <c r="C152" s="248"/>
      <c r="D152" s="248"/>
      <c r="E152" s="249"/>
      <c r="F152" s="373"/>
      <c r="G152" s="215"/>
      <c r="H152" s="374"/>
      <c r="I152" s="260">
        <v>100</v>
      </c>
      <c r="J152" s="261"/>
      <c r="K152" s="262"/>
      <c r="L152" s="247" t="s">
        <v>25</v>
      </c>
      <c r="M152" s="248"/>
      <c r="N152" s="248"/>
      <c r="O152" s="248"/>
      <c r="P152" s="249"/>
      <c r="Q152" s="111"/>
      <c r="R152" s="113"/>
      <c r="S152" s="112"/>
      <c r="T152" s="260">
        <f t="shared" si="36"/>
        <v>150</v>
      </c>
      <c r="U152" s="261"/>
      <c r="V152" s="262"/>
    </row>
    <row r="153" spans="1:22" x14ac:dyDescent="0.25">
      <c r="A153" s="247"/>
      <c r="B153" s="248"/>
      <c r="C153" s="248"/>
      <c r="D153" s="248"/>
      <c r="E153" s="249"/>
      <c r="F153" s="373"/>
      <c r="G153" s="215"/>
      <c r="H153" s="374"/>
      <c r="I153" s="260"/>
      <c r="J153" s="261"/>
      <c r="K153" s="262"/>
      <c r="L153" s="247"/>
      <c r="M153" s="248"/>
      <c r="N153" s="248"/>
      <c r="O153" s="248"/>
      <c r="P153" s="249"/>
      <c r="Q153" s="373"/>
      <c r="R153" s="215"/>
      <c r="S153" s="374"/>
      <c r="T153" s="260"/>
      <c r="U153" s="261"/>
      <c r="V153" s="262"/>
    </row>
    <row r="154" spans="1:22" x14ac:dyDescent="0.25">
      <c r="A154" s="373"/>
      <c r="B154" s="215"/>
      <c r="C154" s="215"/>
      <c r="D154" s="215"/>
      <c r="E154" s="374"/>
      <c r="F154" s="373"/>
      <c r="G154" s="215"/>
      <c r="H154" s="374"/>
      <c r="I154" s="260"/>
      <c r="J154" s="261"/>
      <c r="K154" s="262"/>
      <c r="L154" s="373"/>
      <c r="M154" s="215"/>
      <c r="N154" s="215"/>
      <c r="O154" s="215"/>
      <c r="P154" s="374"/>
      <c r="Q154" s="373"/>
      <c r="R154" s="215"/>
      <c r="S154" s="374"/>
      <c r="T154" s="260"/>
      <c r="U154" s="261"/>
      <c r="V154" s="262"/>
    </row>
    <row r="155" spans="1:22" x14ac:dyDescent="0.25">
      <c r="A155" s="215" t="s">
        <v>31</v>
      </c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 t="s">
        <v>31</v>
      </c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</row>
    <row r="156" spans="1:22" ht="15" customHeight="1" x14ac:dyDescent="0.25">
      <c r="A156" s="373" t="s">
        <v>26</v>
      </c>
      <c r="B156" s="215"/>
      <c r="C156" s="215"/>
      <c r="D156" s="215"/>
      <c r="E156" s="215"/>
      <c r="F156" s="374"/>
      <c r="G156" s="375" t="s">
        <v>30</v>
      </c>
      <c r="H156" s="376"/>
      <c r="I156" s="217" t="s">
        <v>9</v>
      </c>
      <c r="J156" s="218"/>
      <c r="K156" s="219"/>
      <c r="L156" s="373" t="s">
        <v>26</v>
      </c>
      <c r="M156" s="215"/>
      <c r="N156" s="215"/>
      <c r="O156" s="215"/>
      <c r="P156" s="215"/>
      <c r="Q156" s="374"/>
      <c r="R156" s="375" t="s">
        <v>30</v>
      </c>
      <c r="S156" s="376"/>
      <c r="T156" s="217" t="s">
        <v>9</v>
      </c>
      <c r="U156" s="218"/>
      <c r="V156" s="219"/>
    </row>
    <row r="157" spans="1:22" x14ac:dyDescent="0.25">
      <c r="A157" s="373" t="s">
        <v>27</v>
      </c>
      <c r="B157" s="374"/>
      <c r="C157" s="373" t="s">
        <v>28</v>
      </c>
      <c r="D157" s="374"/>
      <c r="E157" s="373" t="s">
        <v>29</v>
      </c>
      <c r="F157" s="374"/>
      <c r="G157" s="377"/>
      <c r="H157" s="378"/>
      <c r="I157" s="220"/>
      <c r="J157" s="221"/>
      <c r="K157" s="222"/>
      <c r="L157" s="373" t="s">
        <v>27</v>
      </c>
      <c r="M157" s="374"/>
      <c r="N157" s="373" t="s">
        <v>28</v>
      </c>
      <c r="O157" s="374"/>
      <c r="P157" s="373" t="s">
        <v>29</v>
      </c>
      <c r="Q157" s="374"/>
      <c r="R157" s="377"/>
      <c r="S157" s="378"/>
      <c r="T157" s="220"/>
      <c r="U157" s="221"/>
      <c r="V157" s="222"/>
    </row>
    <row r="158" spans="1:22" ht="15" customHeight="1" x14ac:dyDescent="0.25">
      <c r="A158" s="111">
        <v>2.9</v>
      </c>
      <c r="B158" s="112"/>
      <c r="C158" s="111">
        <v>3.8</v>
      </c>
      <c r="D158" s="112"/>
      <c r="E158" s="111">
        <v>25.7</v>
      </c>
      <c r="F158" s="112"/>
      <c r="G158" s="111">
        <v>168.2</v>
      </c>
      <c r="H158" s="112"/>
      <c r="I158" s="209">
        <v>3.4</v>
      </c>
      <c r="J158" s="210"/>
      <c r="K158" s="13"/>
      <c r="L158" s="111">
        <f>A158*150/100</f>
        <v>4.3499999999999996</v>
      </c>
      <c r="M158" s="112"/>
      <c r="N158" s="111">
        <f t="shared" ref="N158" si="37">C158*150/100</f>
        <v>5.7</v>
      </c>
      <c r="O158" s="112"/>
      <c r="P158" s="111">
        <f t="shared" ref="P158" si="38">E158*150/100</f>
        <v>38.549999999999997</v>
      </c>
      <c r="Q158" s="112"/>
      <c r="R158" s="111">
        <f t="shared" ref="R158" si="39">G158*150/100</f>
        <v>252.3</v>
      </c>
      <c r="S158" s="112"/>
      <c r="T158" s="111">
        <f t="shared" ref="T158" si="40">I158*150/100</f>
        <v>5.0999999999999996</v>
      </c>
      <c r="U158" s="113"/>
      <c r="V158" s="13"/>
    </row>
    <row r="159" spans="1:22" x14ac:dyDescent="0.25">
      <c r="A159" s="123" t="s">
        <v>32</v>
      </c>
      <c r="B159" s="123"/>
      <c r="C159" s="123"/>
      <c r="D159" s="123"/>
      <c r="E159" s="123"/>
      <c r="F159" s="123"/>
      <c r="G159" s="123"/>
      <c r="H159" s="123"/>
      <c r="I159" s="124"/>
      <c r="J159" s="124"/>
      <c r="K159" s="124"/>
      <c r="L159" s="123" t="s">
        <v>32</v>
      </c>
      <c r="M159" s="123"/>
      <c r="N159" s="123"/>
      <c r="O159" s="123"/>
      <c r="P159" s="123"/>
      <c r="Q159" s="123"/>
      <c r="R159" s="123"/>
      <c r="S159" s="123"/>
      <c r="T159" s="124"/>
      <c r="U159" s="124"/>
      <c r="V159" s="124"/>
    </row>
    <row r="160" spans="1:22" ht="78.75" customHeight="1" x14ac:dyDescent="0.25">
      <c r="A160" s="451" t="s">
        <v>571</v>
      </c>
      <c r="B160" s="452"/>
      <c r="C160" s="452"/>
      <c r="D160" s="452"/>
      <c r="E160" s="452"/>
      <c r="F160" s="452"/>
      <c r="G160" s="452"/>
      <c r="H160" s="452"/>
      <c r="I160" s="452"/>
      <c r="J160" s="452"/>
      <c r="K160" s="452"/>
      <c r="L160" s="451" t="s">
        <v>571</v>
      </c>
      <c r="M160" s="452"/>
      <c r="N160" s="452"/>
      <c r="O160" s="452"/>
      <c r="P160" s="452"/>
      <c r="Q160" s="452"/>
      <c r="R160" s="452"/>
      <c r="S160" s="452"/>
      <c r="T160" s="452"/>
      <c r="U160" s="452"/>
      <c r="V160" s="452"/>
    </row>
    <row r="161" spans="1:33" x14ac:dyDescent="0.25">
      <c r="A161" s="125" t="s">
        <v>10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 t="s">
        <v>10</v>
      </c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</row>
    <row r="162" spans="1:33" ht="46.5" customHeight="1" x14ac:dyDescent="0.25">
      <c r="A162" s="212" t="s">
        <v>566</v>
      </c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 t="s">
        <v>566</v>
      </c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</row>
    <row r="163" spans="1:33" x14ac:dyDescent="0.25">
      <c r="A163" s="125" t="s">
        <v>11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 t="s">
        <v>11</v>
      </c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</row>
    <row r="164" spans="1:33" ht="47.25" customHeight="1" x14ac:dyDescent="0.25">
      <c r="A164" s="121" t="s">
        <v>567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121" t="s">
        <v>567</v>
      </c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</row>
    <row r="165" spans="1:33" x14ac:dyDescent="0.25">
      <c r="A165" s="224"/>
      <c r="B165" s="224"/>
      <c r="C165" s="224"/>
      <c r="D165" s="224"/>
      <c r="E165" s="23"/>
      <c r="F165" s="23"/>
      <c r="G165" s="23"/>
      <c r="H165" s="23"/>
      <c r="I165" s="23"/>
      <c r="J165" s="23"/>
      <c r="K165" s="23"/>
      <c r="L165" s="224"/>
      <c r="M165" s="224"/>
      <c r="N165" s="224"/>
      <c r="O165" s="224"/>
      <c r="P165" s="23"/>
      <c r="Q165" s="23"/>
      <c r="R165" s="23"/>
      <c r="S165" s="23"/>
      <c r="T165" s="23"/>
      <c r="U165" s="23"/>
      <c r="V165" s="23"/>
    </row>
    <row r="166" spans="1:33" ht="1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33" x14ac:dyDescent="0.25">
      <c r="A167" s="95"/>
      <c r="B167" s="95"/>
      <c r="C167" s="95"/>
      <c r="D167" s="26"/>
      <c r="E167" s="95"/>
      <c r="F167" s="95"/>
      <c r="G167" s="95"/>
      <c r="H167" s="26"/>
      <c r="I167" s="95"/>
      <c r="J167" s="95"/>
      <c r="K167" s="95"/>
      <c r="L167" s="95"/>
      <c r="M167" s="95"/>
      <c r="N167" s="95"/>
      <c r="O167" s="26"/>
      <c r="P167" s="95"/>
      <c r="Q167" s="95"/>
      <c r="R167" s="95"/>
      <c r="S167" s="26"/>
      <c r="T167" s="95"/>
      <c r="U167" s="95"/>
      <c r="V167" s="95"/>
    </row>
    <row r="168" spans="1:33" x14ac:dyDescent="0.25">
      <c r="A168" s="224"/>
      <c r="B168" s="224"/>
      <c r="C168" s="224"/>
      <c r="D168" s="224"/>
      <c r="E168" s="23"/>
      <c r="F168" s="23"/>
      <c r="G168" s="23"/>
      <c r="H168" s="23"/>
      <c r="I168" s="23"/>
      <c r="J168" s="23"/>
      <c r="K168" s="23"/>
      <c r="L168" s="224"/>
      <c r="M168" s="224"/>
      <c r="N168" s="224"/>
      <c r="O168" s="224"/>
      <c r="P168" s="23"/>
      <c r="Q168" s="23"/>
      <c r="R168" s="23"/>
      <c r="S168" s="23"/>
      <c r="T168" s="23"/>
      <c r="U168" s="23"/>
      <c r="V168" s="23"/>
    </row>
    <row r="169" spans="1:33" x14ac:dyDescent="0.25">
      <c r="A169" s="125" t="s">
        <v>391</v>
      </c>
      <c r="B169" s="125"/>
      <c r="C169" s="125"/>
      <c r="D169" s="125"/>
      <c r="E169" s="125"/>
      <c r="F169" s="125"/>
      <c r="G169" s="14"/>
      <c r="H169" s="14"/>
      <c r="I169" s="15"/>
      <c r="J169" s="125" t="s">
        <v>38</v>
      </c>
      <c r="K169" s="125"/>
      <c r="L169" s="125" t="s">
        <v>391</v>
      </c>
      <c r="M169" s="125"/>
      <c r="N169" s="125"/>
      <c r="O169" s="125"/>
      <c r="P169" s="125"/>
      <c r="Q169" s="125"/>
      <c r="R169" s="14"/>
      <c r="S169" s="14"/>
      <c r="T169" s="15"/>
      <c r="U169" s="125" t="s">
        <v>38</v>
      </c>
      <c r="V169" s="125"/>
    </row>
    <row r="170" spans="1:33" ht="12.75" customHeight="1" x14ac:dyDescent="0.25">
      <c r="A170" s="9"/>
      <c r="B170" s="9"/>
      <c r="C170" s="9"/>
      <c r="D170" s="9"/>
      <c r="E170" s="9"/>
      <c r="F170" s="9"/>
      <c r="G170" s="11"/>
      <c r="H170" s="103"/>
      <c r="I170" s="103"/>
      <c r="J170" s="103" t="s">
        <v>0</v>
      </c>
      <c r="K170" s="103"/>
      <c r="L170" s="6"/>
      <c r="M170" s="9"/>
      <c r="N170" s="9"/>
      <c r="O170" s="9"/>
      <c r="P170" s="9"/>
      <c r="Q170" s="9"/>
      <c r="R170" s="11"/>
      <c r="S170" s="103"/>
      <c r="T170" s="103"/>
      <c r="U170" s="103" t="s">
        <v>0</v>
      </c>
      <c r="V170" s="103"/>
      <c r="W170" s="9"/>
      <c r="X170" s="9"/>
      <c r="Y170" s="9"/>
      <c r="Z170" s="9"/>
      <c r="AA170" s="9"/>
      <c r="AB170" s="9"/>
      <c r="AC170" s="11"/>
      <c r="AD170" s="103"/>
      <c r="AE170" s="103"/>
      <c r="AF170" s="103" t="s">
        <v>0</v>
      </c>
      <c r="AG170" s="103"/>
    </row>
    <row r="171" spans="1:33" ht="12.75" customHeight="1" x14ac:dyDescent="0.25">
      <c r="A171" s="9"/>
      <c r="B171" s="9"/>
      <c r="C171" s="9"/>
      <c r="D171" s="9"/>
      <c r="E171" s="9"/>
      <c r="F171" s="9"/>
      <c r="G171" s="9"/>
      <c r="H171" s="103"/>
      <c r="I171" s="103"/>
      <c r="J171" s="103" t="s">
        <v>632</v>
      </c>
      <c r="K171" s="103"/>
      <c r="L171" s="9"/>
      <c r="M171" s="9"/>
      <c r="N171" s="9"/>
      <c r="O171" s="9"/>
      <c r="P171" s="9"/>
      <c r="Q171" s="9"/>
      <c r="R171" s="9"/>
      <c r="S171" s="103"/>
      <c r="T171" s="103"/>
      <c r="U171" s="103" t="s">
        <v>632</v>
      </c>
      <c r="V171" s="103"/>
      <c r="W171" s="9"/>
      <c r="X171" s="9"/>
      <c r="Y171" s="9"/>
      <c r="Z171" s="9"/>
      <c r="AA171" s="9"/>
      <c r="AB171" s="9"/>
      <c r="AC171" s="9"/>
      <c r="AD171" s="103"/>
      <c r="AE171" s="103"/>
      <c r="AF171" s="103" t="s">
        <v>632</v>
      </c>
      <c r="AG171" s="103"/>
    </row>
    <row r="172" spans="1:33" ht="17.25" customHeight="1" x14ac:dyDescent="0.25">
      <c r="A172" s="9"/>
      <c r="B172" s="9"/>
      <c r="C172" s="9"/>
      <c r="D172" s="9"/>
      <c r="E172" s="9"/>
      <c r="F172" s="9"/>
      <c r="G172" s="12"/>
      <c r="H172" s="104" t="s">
        <v>633</v>
      </c>
      <c r="I172" s="104"/>
      <c r="J172" s="104"/>
      <c r="K172" s="104"/>
      <c r="L172" s="9"/>
      <c r="M172" s="9"/>
      <c r="N172" s="9"/>
      <c r="O172" s="9"/>
      <c r="P172" s="9"/>
      <c r="Q172" s="9"/>
      <c r="R172" s="12"/>
      <c r="S172" s="104" t="s">
        <v>633</v>
      </c>
      <c r="T172" s="104"/>
      <c r="U172" s="104"/>
      <c r="V172" s="104"/>
      <c r="W172" s="9"/>
      <c r="X172" s="9"/>
      <c r="Y172" s="9"/>
      <c r="Z172" s="9"/>
      <c r="AA172" s="9"/>
      <c r="AB172" s="9"/>
      <c r="AC172" s="12"/>
      <c r="AD172" s="104" t="s">
        <v>633</v>
      </c>
      <c r="AE172" s="104"/>
      <c r="AF172" s="104"/>
      <c r="AG172" s="104"/>
    </row>
    <row r="173" spans="1:33" ht="21.75" customHeight="1" x14ac:dyDescent="0.25">
      <c r="A173" s="9"/>
      <c r="B173" s="9"/>
      <c r="C173" s="9"/>
      <c r="D173" s="9"/>
      <c r="E173" s="9"/>
      <c r="F173" s="9"/>
      <c r="G173" s="12"/>
      <c r="H173" s="94" t="s">
        <v>1</v>
      </c>
      <c r="I173" s="94"/>
      <c r="J173" s="94"/>
      <c r="K173" s="94"/>
      <c r="L173" s="9"/>
      <c r="M173" s="9"/>
      <c r="N173" s="9"/>
      <c r="O173" s="9"/>
      <c r="P173" s="9"/>
      <c r="Q173" s="9"/>
      <c r="R173" s="12"/>
      <c r="S173" s="94" t="s">
        <v>1</v>
      </c>
      <c r="T173" s="94"/>
      <c r="U173" s="94"/>
      <c r="V173" s="94"/>
      <c r="W173" s="9"/>
      <c r="X173" s="9"/>
      <c r="Y173" s="9"/>
      <c r="Z173" s="9"/>
      <c r="AA173" s="9"/>
      <c r="AB173" s="9"/>
      <c r="AC173" s="12"/>
      <c r="AD173" s="94" t="s">
        <v>1</v>
      </c>
      <c r="AE173" s="94"/>
      <c r="AF173" s="94"/>
      <c r="AG173" s="94"/>
    </row>
    <row r="174" spans="1:33" ht="19.5" customHeight="1" x14ac:dyDescent="0.25">
      <c r="A174" s="9"/>
      <c r="B174" s="9"/>
      <c r="C174" s="9"/>
      <c r="D174" s="9"/>
      <c r="E174" s="9"/>
      <c r="F174" s="9"/>
      <c r="G174" s="12"/>
      <c r="H174" s="94" t="s">
        <v>2</v>
      </c>
      <c r="I174" s="94"/>
      <c r="J174" s="94"/>
      <c r="K174" s="94"/>
      <c r="L174" s="9"/>
      <c r="M174" s="9"/>
      <c r="N174" s="9"/>
      <c r="O174" s="9"/>
      <c r="P174" s="9"/>
      <c r="Q174" s="9"/>
      <c r="R174" s="12"/>
      <c r="S174" s="94" t="s">
        <v>2</v>
      </c>
      <c r="T174" s="94"/>
      <c r="U174" s="94"/>
      <c r="V174" s="94"/>
      <c r="W174" s="9"/>
      <c r="X174" s="9"/>
      <c r="Y174" s="9"/>
      <c r="Z174" s="9"/>
      <c r="AA174" s="9"/>
      <c r="AB174" s="9"/>
      <c r="AC174" s="12"/>
      <c r="AD174" s="94" t="s">
        <v>2</v>
      </c>
      <c r="AE174" s="94"/>
      <c r="AF174" s="94"/>
      <c r="AG174" s="94"/>
    </row>
    <row r="175" spans="1:33" ht="21" customHeight="1" x14ac:dyDescent="0.25">
      <c r="A175" s="9"/>
      <c r="B175" s="9"/>
      <c r="C175" s="9"/>
      <c r="D175" s="9"/>
      <c r="E175" s="9"/>
      <c r="F175" s="9"/>
      <c r="G175" s="12"/>
      <c r="H175" s="94" t="s">
        <v>3</v>
      </c>
      <c r="I175" s="94"/>
      <c r="J175" s="94"/>
      <c r="K175" s="94"/>
      <c r="L175" s="9"/>
      <c r="M175" s="9"/>
      <c r="N175" s="9"/>
      <c r="O175" s="9"/>
      <c r="P175" s="9"/>
      <c r="Q175" s="9"/>
      <c r="R175" s="12"/>
      <c r="S175" s="94" t="s">
        <v>3</v>
      </c>
      <c r="T175" s="94"/>
      <c r="U175" s="94"/>
      <c r="V175" s="94"/>
      <c r="W175" s="9"/>
      <c r="X175" s="9"/>
      <c r="Y175" s="9"/>
      <c r="Z175" s="9"/>
      <c r="AA175" s="9"/>
      <c r="AB175" s="9"/>
      <c r="AC175" s="12"/>
      <c r="AD175" s="94" t="s">
        <v>3</v>
      </c>
      <c r="AE175" s="94"/>
      <c r="AF175" s="94"/>
      <c r="AG175" s="94"/>
    </row>
    <row r="176" spans="1:33" x14ac:dyDescent="0.25">
      <c r="A176" s="9"/>
      <c r="B176" s="9"/>
      <c r="C176" s="9"/>
      <c r="D176" s="9"/>
      <c r="E176" s="9"/>
      <c r="F176" s="9"/>
      <c r="G176" s="9"/>
      <c r="H176" s="95" t="s">
        <v>36</v>
      </c>
      <c r="I176" s="95"/>
      <c r="J176" s="95"/>
      <c r="K176" s="95"/>
      <c r="L176" s="9"/>
      <c r="M176" s="9"/>
      <c r="N176" s="9"/>
      <c r="O176" s="9"/>
      <c r="P176" s="9"/>
      <c r="Q176" s="9"/>
      <c r="R176" s="9"/>
      <c r="S176" s="95" t="s">
        <v>36</v>
      </c>
      <c r="T176" s="95"/>
      <c r="U176" s="95"/>
      <c r="V176" s="95"/>
      <c r="W176" s="9"/>
      <c r="X176" s="9"/>
      <c r="Y176" s="9"/>
      <c r="Z176" s="9"/>
      <c r="AA176" s="9"/>
      <c r="AB176" s="9"/>
      <c r="AC176" s="9"/>
      <c r="AD176" s="95" t="s">
        <v>36</v>
      </c>
      <c r="AE176" s="95"/>
      <c r="AF176" s="95"/>
      <c r="AG176" s="95"/>
    </row>
    <row r="177" spans="1:33" ht="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x14ac:dyDescent="0.25">
      <c r="A178" s="9"/>
      <c r="B178" s="9"/>
      <c r="C178" s="201" t="s">
        <v>605</v>
      </c>
      <c r="D178" s="201"/>
      <c r="E178" s="201"/>
      <c r="F178" s="201"/>
      <c r="G178" s="201"/>
      <c r="H178" s="201"/>
      <c r="I178" s="201"/>
      <c r="J178" s="9"/>
      <c r="K178" s="9"/>
      <c r="L178" s="9"/>
      <c r="M178" s="9"/>
      <c r="N178" s="201" t="s">
        <v>689</v>
      </c>
      <c r="O178" s="201"/>
      <c r="P178" s="201"/>
      <c r="Q178" s="201"/>
      <c r="R178" s="201"/>
      <c r="S178" s="201"/>
      <c r="T178" s="201"/>
      <c r="U178" s="9"/>
      <c r="V178" s="9"/>
      <c r="W178" s="9"/>
      <c r="X178" s="9"/>
      <c r="Y178" s="201" t="s">
        <v>750</v>
      </c>
      <c r="Z178" s="201"/>
      <c r="AA178" s="201"/>
      <c r="AB178" s="201"/>
      <c r="AC178" s="201"/>
      <c r="AD178" s="201"/>
      <c r="AE178" s="201"/>
      <c r="AF178" s="9"/>
      <c r="AG178" s="9"/>
    </row>
    <row r="179" spans="1:33" ht="5.2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x14ac:dyDescent="0.25">
      <c r="A180" s="200" t="s">
        <v>16</v>
      </c>
      <c r="B180" s="200"/>
      <c r="C180" s="200"/>
      <c r="D180" s="200"/>
      <c r="E180" s="201" t="s">
        <v>301</v>
      </c>
      <c r="F180" s="201"/>
      <c r="G180" s="201"/>
      <c r="H180" s="201"/>
      <c r="I180" s="201"/>
      <c r="J180" s="201"/>
      <c r="K180" s="201"/>
      <c r="L180" s="200" t="s">
        <v>16</v>
      </c>
      <c r="M180" s="200"/>
      <c r="N180" s="200"/>
      <c r="O180" s="200"/>
      <c r="P180" s="201" t="s">
        <v>301</v>
      </c>
      <c r="Q180" s="201"/>
      <c r="R180" s="201"/>
      <c r="S180" s="201"/>
      <c r="T180" s="201"/>
      <c r="U180" s="201"/>
      <c r="V180" s="201"/>
      <c r="W180" s="200" t="s">
        <v>16</v>
      </c>
      <c r="X180" s="200"/>
      <c r="Y180" s="200"/>
      <c r="Z180" s="200"/>
      <c r="AA180" s="201" t="s">
        <v>301</v>
      </c>
      <c r="AB180" s="201"/>
      <c r="AC180" s="201"/>
      <c r="AD180" s="201"/>
      <c r="AE180" s="201"/>
      <c r="AF180" s="201"/>
      <c r="AG180" s="201"/>
    </row>
    <row r="181" spans="1:33" ht="28.5" customHeight="1" x14ac:dyDescent="0.25">
      <c r="A181" s="381"/>
      <c r="B181" s="381"/>
      <c r="C181" s="381"/>
      <c r="D181" s="381"/>
      <c r="E181" s="415" t="s">
        <v>306</v>
      </c>
      <c r="F181" s="415"/>
      <c r="G181" s="415"/>
      <c r="H181" s="415"/>
      <c r="I181" s="415"/>
      <c r="J181" s="415"/>
      <c r="K181" s="415"/>
      <c r="L181" s="381"/>
      <c r="M181" s="381"/>
      <c r="N181" s="381"/>
      <c r="O181" s="381"/>
      <c r="P181" s="415" t="s">
        <v>306</v>
      </c>
      <c r="Q181" s="415"/>
      <c r="R181" s="415"/>
      <c r="S181" s="415"/>
      <c r="T181" s="415"/>
      <c r="U181" s="415"/>
      <c r="V181" s="415"/>
      <c r="W181" s="381"/>
      <c r="X181" s="381"/>
      <c r="Y181" s="381"/>
      <c r="Z181" s="381"/>
      <c r="AA181" s="415" t="s">
        <v>306</v>
      </c>
      <c r="AB181" s="415"/>
      <c r="AC181" s="415"/>
      <c r="AD181" s="415"/>
      <c r="AE181" s="415"/>
      <c r="AF181" s="415"/>
      <c r="AG181" s="415"/>
    </row>
    <row r="182" spans="1:33" ht="15" hidden="1" customHeight="1" x14ac:dyDescent="0.25">
      <c r="A182" s="200" t="s">
        <v>18</v>
      </c>
      <c r="B182" s="200"/>
      <c r="C182" s="200"/>
      <c r="D182" s="200"/>
      <c r="E182" s="125">
        <v>90</v>
      </c>
      <c r="F182" s="125"/>
      <c r="G182" s="125"/>
      <c r="H182" s="125"/>
      <c r="I182" s="125"/>
      <c r="J182" s="125"/>
      <c r="K182" s="125"/>
      <c r="L182" s="200" t="s">
        <v>18</v>
      </c>
      <c r="M182" s="200"/>
      <c r="N182" s="200"/>
      <c r="O182" s="200"/>
      <c r="P182" s="125">
        <v>90</v>
      </c>
      <c r="Q182" s="125"/>
      <c r="R182" s="125"/>
      <c r="S182" s="125"/>
      <c r="T182" s="125"/>
      <c r="U182" s="125"/>
      <c r="V182" s="125"/>
      <c r="W182" s="200" t="s">
        <v>18</v>
      </c>
      <c r="X182" s="200"/>
      <c r="Y182" s="200"/>
      <c r="Z182" s="200"/>
      <c r="AA182" s="125">
        <v>90</v>
      </c>
      <c r="AB182" s="125"/>
      <c r="AC182" s="125"/>
      <c r="AD182" s="125"/>
      <c r="AE182" s="125"/>
      <c r="AF182" s="125"/>
      <c r="AG182" s="125"/>
    </row>
    <row r="183" spans="1:33" x14ac:dyDescent="0.25">
      <c r="A183" s="200" t="s">
        <v>24</v>
      </c>
      <c r="B183" s="200"/>
      <c r="C183" s="200"/>
      <c r="D183" s="200"/>
      <c r="E183" s="125">
        <v>30</v>
      </c>
      <c r="F183" s="125"/>
      <c r="G183" s="125"/>
      <c r="H183" s="125"/>
      <c r="I183" s="125"/>
      <c r="J183" s="125"/>
      <c r="K183" s="125"/>
      <c r="L183" s="200" t="s">
        <v>24</v>
      </c>
      <c r="M183" s="200"/>
      <c r="N183" s="200"/>
      <c r="O183" s="200"/>
      <c r="P183" s="125">
        <v>40</v>
      </c>
      <c r="Q183" s="125"/>
      <c r="R183" s="125"/>
      <c r="S183" s="125"/>
      <c r="T183" s="125"/>
      <c r="U183" s="125"/>
      <c r="V183" s="125"/>
      <c r="W183" s="200" t="s">
        <v>24</v>
      </c>
      <c r="X183" s="200"/>
      <c r="Y183" s="200"/>
      <c r="Z183" s="200"/>
      <c r="AA183" s="125">
        <v>50</v>
      </c>
      <c r="AB183" s="125"/>
      <c r="AC183" s="125"/>
      <c r="AD183" s="125"/>
      <c r="AE183" s="125"/>
      <c r="AF183" s="125"/>
      <c r="AG183" s="125"/>
    </row>
    <row r="184" spans="1:33" x14ac:dyDescent="0.25">
      <c r="A184" s="207" t="s">
        <v>19</v>
      </c>
      <c r="B184" s="207"/>
      <c r="C184" s="207"/>
      <c r="D184" s="207"/>
      <c r="E184" s="207"/>
      <c r="F184" s="208" t="s">
        <v>20</v>
      </c>
      <c r="G184" s="208"/>
      <c r="H184" s="208"/>
      <c r="I184" s="208"/>
      <c r="J184" s="208"/>
      <c r="K184" s="208"/>
      <c r="L184" s="207" t="s">
        <v>19</v>
      </c>
      <c r="M184" s="207"/>
      <c r="N184" s="207"/>
      <c r="O184" s="207"/>
      <c r="P184" s="207"/>
      <c r="Q184" s="208" t="s">
        <v>20</v>
      </c>
      <c r="R184" s="208"/>
      <c r="S184" s="208"/>
      <c r="T184" s="208"/>
      <c r="U184" s="208"/>
      <c r="V184" s="208"/>
      <c r="W184" s="207" t="s">
        <v>19</v>
      </c>
      <c r="X184" s="207"/>
      <c r="Y184" s="207"/>
      <c r="Z184" s="207"/>
      <c r="AA184" s="207"/>
      <c r="AB184" s="208" t="s">
        <v>20</v>
      </c>
      <c r="AC184" s="208"/>
      <c r="AD184" s="208"/>
      <c r="AE184" s="208"/>
      <c r="AF184" s="208"/>
      <c r="AG184" s="208"/>
    </row>
    <row r="185" spans="1:33" x14ac:dyDescent="0.25">
      <c r="A185" s="207"/>
      <c r="B185" s="207"/>
      <c r="C185" s="207"/>
      <c r="D185" s="207"/>
      <c r="E185" s="207"/>
      <c r="F185" s="208" t="s">
        <v>21</v>
      </c>
      <c r="G185" s="208"/>
      <c r="H185" s="208"/>
      <c r="I185" s="208" t="s">
        <v>22</v>
      </c>
      <c r="J185" s="208"/>
      <c r="K185" s="208"/>
      <c r="L185" s="207"/>
      <c r="M185" s="207"/>
      <c r="N185" s="207"/>
      <c r="O185" s="207"/>
      <c r="P185" s="207"/>
      <c r="Q185" s="208" t="s">
        <v>21</v>
      </c>
      <c r="R185" s="208"/>
      <c r="S185" s="208"/>
      <c r="T185" s="208" t="s">
        <v>22</v>
      </c>
      <c r="U185" s="208"/>
      <c r="V185" s="208"/>
      <c r="W185" s="207"/>
      <c r="X185" s="207"/>
      <c r="Y185" s="207"/>
      <c r="Z185" s="207"/>
      <c r="AA185" s="207"/>
      <c r="AB185" s="208" t="s">
        <v>21</v>
      </c>
      <c r="AC185" s="208"/>
      <c r="AD185" s="208"/>
      <c r="AE185" s="208" t="s">
        <v>22</v>
      </c>
      <c r="AF185" s="208"/>
      <c r="AG185" s="208"/>
    </row>
    <row r="186" spans="1:33" x14ac:dyDescent="0.25">
      <c r="A186" s="205" t="s">
        <v>302</v>
      </c>
      <c r="B186" s="205"/>
      <c r="C186" s="205"/>
      <c r="D186" s="205"/>
      <c r="E186" s="205"/>
      <c r="F186" s="111">
        <f>Q186*30/40</f>
        <v>31.65</v>
      </c>
      <c r="G186" s="113"/>
      <c r="H186" s="112"/>
      <c r="I186" s="111">
        <f>T186*30/40</f>
        <v>30</v>
      </c>
      <c r="J186" s="113"/>
      <c r="K186" s="112"/>
      <c r="L186" s="205" t="s">
        <v>302</v>
      </c>
      <c r="M186" s="205"/>
      <c r="N186" s="205"/>
      <c r="O186" s="205"/>
      <c r="P186" s="205"/>
      <c r="Q186" s="111">
        <v>42.2</v>
      </c>
      <c r="R186" s="113"/>
      <c r="S186" s="112"/>
      <c r="T186" s="111">
        <v>40</v>
      </c>
      <c r="U186" s="113"/>
      <c r="V186" s="112"/>
      <c r="W186" s="205" t="s">
        <v>302</v>
      </c>
      <c r="X186" s="205"/>
      <c r="Y186" s="205"/>
      <c r="Z186" s="205"/>
      <c r="AA186" s="205"/>
      <c r="AB186" s="111">
        <f>Q186*50/40</f>
        <v>52.75</v>
      </c>
      <c r="AC186" s="113"/>
      <c r="AD186" s="112"/>
      <c r="AE186" s="111">
        <f>T186*50/40</f>
        <v>50</v>
      </c>
      <c r="AF186" s="113"/>
      <c r="AG186" s="112"/>
    </row>
    <row r="187" spans="1:33" x14ac:dyDescent="0.25">
      <c r="A187" s="205" t="s">
        <v>25</v>
      </c>
      <c r="B187" s="205"/>
      <c r="C187" s="205"/>
      <c r="D187" s="205"/>
      <c r="E187" s="205"/>
      <c r="F187" s="111"/>
      <c r="G187" s="113"/>
      <c r="H187" s="112"/>
      <c r="I187" s="111">
        <f>T187*30/40</f>
        <v>30</v>
      </c>
      <c r="J187" s="113"/>
      <c r="K187" s="112"/>
      <c r="L187" s="205" t="s">
        <v>25</v>
      </c>
      <c r="M187" s="205"/>
      <c r="N187" s="205"/>
      <c r="O187" s="205"/>
      <c r="P187" s="205"/>
      <c r="Q187" s="111"/>
      <c r="R187" s="113"/>
      <c r="S187" s="112"/>
      <c r="T187" s="111">
        <v>40</v>
      </c>
      <c r="U187" s="113"/>
      <c r="V187" s="112"/>
      <c r="W187" s="205" t="s">
        <v>25</v>
      </c>
      <c r="X187" s="205"/>
      <c r="Y187" s="205"/>
      <c r="Z187" s="205"/>
      <c r="AA187" s="205"/>
      <c r="AB187" s="111"/>
      <c r="AC187" s="113"/>
      <c r="AD187" s="112"/>
      <c r="AE187" s="111">
        <f>T187*50/40</f>
        <v>50</v>
      </c>
      <c r="AF187" s="113"/>
      <c r="AG187" s="112"/>
    </row>
    <row r="188" spans="1:33" x14ac:dyDescent="0.25">
      <c r="A188" s="205"/>
      <c r="B188" s="205"/>
      <c r="C188" s="205"/>
      <c r="D188" s="205"/>
      <c r="E188" s="205"/>
      <c r="F188" s="111"/>
      <c r="G188" s="113"/>
      <c r="H188" s="112"/>
      <c r="I188" s="111"/>
      <c r="J188" s="113"/>
      <c r="K188" s="112"/>
      <c r="L188" s="205"/>
      <c r="M188" s="205"/>
      <c r="N188" s="205"/>
      <c r="O188" s="205"/>
      <c r="P188" s="205"/>
      <c r="Q188" s="111"/>
      <c r="R188" s="113"/>
      <c r="S188" s="112"/>
      <c r="T188" s="111"/>
      <c r="U188" s="113"/>
      <c r="V188" s="112"/>
      <c r="W188" s="205"/>
      <c r="X188" s="205"/>
      <c r="Y188" s="205"/>
      <c r="Z188" s="205"/>
      <c r="AA188" s="205"/>
      <c r="AB188" s="111"/>
      <c r="AC188" s="113"/>
      <c r="AD188" s="112"/>
      <c r="AE188" s="111"/>
      <c r="AF188" s="113"/>
      <c r="AG188" s="112"/>
    </row>
    <row r="189" spans="1:33" x14ac:dyDescent="0.25">
      <c r="A189" s="205"/>
      <c r="B189" s="205"/>
      <c r="C189" s="205"/>
      <c r="D189" s="205"/>
      <c r="E189" s="205"/>
      <c r="F189" s="111"/>
      <c r="G189" s="113"/>
      <c r="H189" s="112"/>
      <c r="I189" s="111"/>
      <c r="J189" s="113"/>
      <c r="K189" s="112"/>
      <c r="L189" s="205"/>
      <c r="M189" s="205"/>
      <c r="N189" s="205"/>
      <c r="O189" s="205"/>
      <c r="P189" s="205"/>
      <c r="Q189" s="111"/>
      <c r="R189" s="113"/>
      <c r="S189" s="112"/>
      <c r="T189" s="111"/>
      <c r="U189" s="113"/>
      <c r="V189" s="112"/>
      <c r="W189" s="205"/>
      <c r="X189" s="205"/>
      <c r="Y189" s="205"/>
      <c r="Z189" s="205"/>
      <c r="AA189" s="205"/>
      <c r="AB189" s="111"/>
      <c r="AC189" s="113"/>
      <c r="AD189" s="112"/>
      <c r="AE189" s="111"/>
      <c r="AF189" s="113"/>
      <c r="AG189" s="112"/>
    </row>
    <row r="190" spans="1:33" x14ac:dyDescent="0.25">
      <c r="A190" s="205"/>
      <c r="B190" s="205"/>
      <c r="C190" s="205"/>
      <c r="D190" s="205"/>
      <c r="E190" s="205"/>
      <c r="F190" s="111"/>
      <c r="G190" s="113"/>
      <c r="H190" s="112"/>
      <c r="I190" s="111"/>
      <c r="J190" s="113"/>
      <c r="K190" s="112"/>
      <c r="L190" s="205"/>
      <c r="M190" s="205"/>
      <c r="N190" s="205"/>
      <c r="O190" s="205"/>
      <c r="P190" s="205"/>
      <c r="Q190" s="111"/>
      <c r="R190" s="113"/>
      <c r="S190" s="112"/>
      <c r="T190" s="111"/>
      <c r="U190" s="113"/>
      <c r="V190" s="112"/>
      <c r="W190" s="205"/>
      <c r="X190" s="205"/>
      <c r="Y190" s="205"/>
      <c r="Z190" s="205"/>
      <c r="AA190" s="205"/>
      <c r="AB190" s="111"/>
      <c r="AC190" s="113"/>
      <c r="AD190" s="112"/>
      <c r="AE190" s="111"/>
      <c r="AF190" s="113"/>
      <c r="AG190" s="112"/>
    </row>
    <row r="191" spans="1:33" x14ac:dyDescent="0.25">
      <c r="A191" s="205"/>
      <c r="B191" s="205"/>
      <c r="C191" s="205"/>
      <c r="D191" s="205"/>
      <c r="E191" s="205"/>
      <c r="F191" s="111"/>
      <c r="G191" s="113"/>
      <c r="H191" s="112"/>
      <c r="I191" s="111"/>
      <c r="J191" s="113"/>
      <c r="K191" s="112"/>
      <c r="L191" s="205"/>
      <c r="M191" s="205"/>
      <c r="N191" s="205"/>
      <c r="O191" s="205"/>
      <c r="P191" s="205"/>
      <c r="Q191" s="111"/>
      <c r="R191" s="113"/>
      <c r="S191" s="112"/>
      <c r="T191" s="111"/>
      <c r="U191" s="113"/>
      <c r="V191" s="112"/>
      <c r="W191" s="205"/>
      <c r="X191" s="205"/>
      <c r="Y191" s="205"/>
      <c r="Z191" s="205"/>
      <c r="AA191" s="205"/>
      <c r="AB191" s="111"/>
      <c r="AC191" s="113"/>
      <c r="AD191" s="112"/>
      <c r="AE191" s="111"/>
      <c r="AF191" s="113"/>
      <c r="AG191" s="112"/>
    </row>
    <row r="192" spans="1:33" x14ac:dyDescent="0.25">
      <c r="A192" s="205"/>
      <c r="B192" s="205"/>
      <c r="C192" s="205"/>
      <c r="D192" s="205"/>
      <c r="E192" s="205"/>
      <c r="F192" s="111"/>
      <c r="G192" s="113"/>
      <c r="H192" s="112"/>
      <c r="I192" s="111"/>
      <c r="J192" s="113"/>
      <c r="K192" s="112"/>
      <c r="L192" s="205"/>
      <c r="M192" s="205"/>
      <c r="N192" s="205"/>
      <c r="O192" s="205"/>
      <c r="P192" s="205"/>
      <c r="Q192" s="111"/>
      <c r="R192" s="113"/>
      <c r="S192" s="112"/>
      <c r="T192" s="111"/>
      <c r="U192" s="113"/>
      <c r="V192" s="112"/>
      <c r="W192" s="205"/>
      <c r="X192" s="205"/>
      <c r="Y192" s="205"/>
      <c r="Z192" s="205"/>
      <c r="AA192" s="205"/>
      <c r="AB192" s="111"/>
      <c r="AC192" s="113"/>
      <c r="AD192" s="112"/>
      <c r="AE192" s="111"/>
      <c r="AF192" s="113"/>
      <c r="AG192" s="112"/>
    </row>
    <row r="193" spans="1:33" x14ac:dyDescent="0.25">
      <c r="A193" s="205"/>
      <c r="B193" s="205"/>
      <c r="C193" s="205"/>
      <c r="D193" s="205"/>
      <c r="E193" s="205"/>
      <c r="F193" s="111"/>
      <c r="G193" s="113"/>
      <c r="H193" s="112"/>
      <c r="I193" s="111"/>
      <c r="J193" s="113"/>
      <c r="K193" s="112"/>
      <c r="L193" s="205"/>
      <c r="M193" s="205"/>
      <c r="N193" s="205"/>
      <c r="O193" s="205"/>
      <c r="P193" s="205"/>
      <c r="Q193" s="111"/>
      <c r="R193" s="113"/>
      <c r="S193" s="112"/>
      <c r="T193" s="111"/>
      <c r="U193" s="113"/>
      <c r="V193" s="112"/>
      <c r="W193" s="205"/>
      <c r="X193" s="205"/>
      <c r="Y193" s="205"/>
      <c r="Z193" s="205"/>
      <c r="AA193" s="205"/>
      <c r="AB193" s="111"/>
      <c r="AC193" s="113"/>
      <c r="AD193" s="112"/>
      <c r="AE193" s="111"/>
      <c r="AF193" s="113"/>
      <c r="AG193" s="112"/>
    </row>
    <row r="194" spans="1:33" x14ac:dyDescent="0.25">
      <c r="A194" s="205"/>
      <c r="B194" s="205"/>
      <c r="C194" s="205"/>
      <c r="D194" s="205"/>
      <c r="E194" s="205"/>
      <c r="F194" s="111"/>
      <c r="G194" s="113"/>
      <c r="H194" s="112"/>
      <c r="I194" s="111"/>
      <c r="J194" s="113"/>
      <c r="K194" s="112"/>
      <c r="L194" s="205"/>
      <c r="M194" s="205"/>
      <c r="N194" s="205"/>
      <c r="O194" s="205"/>
      <c r="P194" s="205"/>
      <c r="Q194" s="111"/>
      <c r="R194" s="113"/>
      <c r="S194" s="112"/>
      <c r="T194" s="111"/>
      <c r="U194" s="113"/>
      <c r="V194" s="112"/>
      <c r="W194" s="205"/>
      <c r="X194" s="205"/>
      <c r="Y194" s="205"/>
      <c r="Z194" s="205"/>
      <c r="AA194" s="205"/>
      <c r="AB194" s="111"/>
      <c r="AC194" s="113"/>
      <c r="AD194" s="112"/>
      <c r="AE194" s="111"/>
      <c r="AF194" s="113"/>
      <c r="AG194" s="112"/>
    </row>
    <row r="195" spans="1:33" x14ac:dyDescent="0.25">
      <c r="A195" s="205"/>
      <c r="B195" s="205"/>
      <c r="C195" s="205"/>
      <c r="D195" s="205"/>
      <c r="E195" s="205"/>
      <c r="F195" s="111"/>
      <c r="G195" s="113"/>
      <c r="H195" s="112"/>
      <c r="I195" s="111"/>
      <c r="J195" s="113"/>
      <c r="K195" s="112"/>
      <c r="L195" s="205"/>
      <c r="M195" s="205"/>
      <c r="N195" s="205"/>
      <c r="O195" s="205"/>
      <c r="P195" s="205"/>
      <c r="Q195" s="111"/>
      <c r="R195" s="113"/>
      <c r="S195" s="112"/>
      <c r="T195" s="111"/>
      <c r="U195" s="113"/>
      <c r="V195" s="112"/>
      <c r="W195" s="205"/>
      <c r="X195" s="205"/>
      <c r="Y195" s="205"/>
      <c r="Z195" s="205"/>
      <c r="AA195" s="205"/>
      <c r="AB195" s="111"/>
      <c r="AC195" s="113"/>
      <c r="AD195" s="112"/>
      <c r="AE195" s="111"/>
      <c r="AF195" s="113"/>
      <c r="AG195" s="112"/>
    </row>
    <row r="196" spans="1:33" x14ac:dyDescent="0.25">
      <c r="A196" s="205"/>
      <c r="B196" s="205"/>
      <c r="C196" s="205"/>
      <c r="D196" s="205"/>
      <c r="E196" s="205"/>
      <c r="F196" s="111"/>
      <c r="G196" s="113"/>
      <c r="H196" s="112"/>
      <c r="I196" s="111"/>
      <c r="J196" s="113"/>
      <c r="K196" s="112"/>
      <c r="L196" s="205"/>
      <c r="M196" s="205"/>
      <c r="N196" s="205"/>
      <c r="O196" s="205"/>
      <c r="P196" s="205"/>
      <c r="Q196" s="111"/>
      <c r="R196" s="113"/>
      <c r="S196" s="112"/>
      <c r="T196" s="111"/>
      <c r="U196" s="113"/>
      <c r="V196" s="112"/>
      <c r="W196" s="205"/>
      <c r="X196" s="205"/>
      <c r="Y196" s="205"/>
      <c r="Z196" s="205"/>
      <c r="AA196" s="205"/>
      <c r="AB196" s="111"/>
      <c r="AC196" s="113"/>
      <c r="AD196" s="112"/>
      <c r="AE196" s="111"/>
      <c r="AF196" s="113"/>
      <c r="AG196" s="112"/>
    </row>
    <row r="197" spans="1:33" x14ac:dyDescent="0.25">
      <c r="A197" s="205"/>
      <c r="B197" s="205"/>
      <c r="C197" s="205"/>
      <c r="D197" s="205"/>
      <c r="E197" s="205"/>
      <c r="F197" s="111"/>
      <c r="G197" s="113"/>
      <c r="H197" s="112"/>
      <c r="I197" s="111"/>
      <c r="J197" s="113"/>
      <c r="K197" s="112"/>
      <c r="L197" s="205"/>
      <c r="M197" s="205"/>
      <c r="N197" s="205"/>
      <c r="O197" s="205"/>
      <c r="P197" s="205"/>
      <c r="Q197" s="111"/>
      <c r="R197" s="113"/>
      <c r="S197" s="112"/>
      <c r="T197" s="111"/>
      <c r="U197" s="113"/>
      <c r="V197" s="112"/>
      <c r="W197" s="205"/>
      <c r="X197" s="205"/>
      <c r="Y197" s="205"/>
      <c r="Z197" s="205"/>
      <c r="AA197" s="205"/>
      <c r="AB197" s="111"/>
      <c r="AC197" s="113"/>
      <c r="AD197" s="112"/>
      <c r="AE197" s="111"/>
      <c r="AF197" s="113"/>
      <c r="AG197" s="112"/>
    </row>
    <row r="198" spans="1:33" x14ac:dyDescent="0.25">
      <c r="A198" s="215" t="s">
        <v>291</v>
      </c>
      <c r="B198" s="215"/>
      <c r="C198" s="215"/>
      <c r="D198" s="215"/>
      <c r="E198" s="215"/>
      <c r="F198" s="215"/>
      <c r="G198" s="215"/>
      <c r="H198" s="215"/>
      <c r="I198" s="123"/>
      <c r="J198" s="123"/>
      <c r="K198" s="123"/>
      <c r="L198" s="215" t="s">
        <v>291</v>
      </c>
      <c r="M198" s="215"/>
      <c r="N198" s="215"/>
      <c r="O198" s="215"/>
      <c r="P198" s="215"/>
      <c r="Q198" s="215"/>
      <c r="R198" s="215"/>
      <c r="S198" s="215"/>
      <c r="T198" s="123"/>
      <c r="U198" s="123"/>
      <c r="V198" s="123"/>
      <c r="W198" s="215" t="s">
        <v>291</v>
      </c>
      <c r="X198" s="215"/>
      <c r="Y198" s="215"/>
      <c r="Z198" s="215"/>
      <c r="AA198" s="215"/>
      <c r="AB198" s="215"/>
      <c r="AC198" s="215"/>
      <c r="AD198" s="215"/>
      <c r="AE198" s="123"/>
      <c r="AF198" s="123"/>
      <c r="AG198" s="123"/>
    </row>
    <row r="199" spans="1:33" ht="15" customHeight="1" x14ac:dyDescent="0.25">
      <c r="A199" s="208" t="s">
        <v>26</v>
      </c>
      <c r="B199" s="208"/>
      <c r="C199" s="208"/>
      <c r="D199" s="208"/>
      <c r="E199" s="208"/>
      <c r="F199" s="208"/>
      <c r="G199" s="216" t="s">
        <v>30</v>
      </c>
      <c r="H199" s="216"/>
      <c r="I199" s="217" t="s">
        <v>9</v>
      </c>
      <c r="J199" s="218"/>
      <c r="K199" s="219"/>
      <c r="L199" s="208" t="s">
        <v>26</v>
      </c>
      <c r="M199" s="208"/>
      <c r="N199" s="208"/>
      <c r="O199" s="208"/>
      <c r="P199" s="208"/>
      <c r="Q199" s="208"/>
      <c r="R199" s="216" t="s">
        <v>30</v>
      </c>
      <c r="S199" s="216"/>
      <c r="T199" s="217" t="s">
        <v>9</v>
      </c>
      <c r="U199" s="218"/>
      <c r="V199" s="219"/>
      <c r="W199" s="208" t="s">
        <v>26</v>
      </c>
      <c r="X199" s="208"/>
      <c r="Y199" s="208"/>
      <c r="Z199" s="208"/>
      <c r="AA199" s="208"/>
      <c r="AB199" s="208"/>
      <c r="AC199" s="216" t="s">
        <v>30</v>
      </c>
      <c r="AD199" s="216"/>
      <c r="AE199" s="217" t="s">
        <v>9</v>
      </c>
      <c r="AF199" s="218"/>
      <c r="AG199" s="219"/>
    </row>
    <row r="200" spans="1:33" x14ac:dyDescent="0.25">
      <c r="A200" s="208" t="s">
        <v>27</v>
      </c>
      <c r="B200" s="208"/>
      <c r="C200" s="208" t="s">
        <v>28</v>
      </c>
      <c r="D200" s="208"/>
      <c r="E200" s="208" t="s">
        <v>29</v>
      </c>
      <c r="F200" s="208"/>
      <c r="G200" s="216"/>
      <c r="H200" s="216"/>
      <c r="I200" s="220"/>
      <c r="J200" s="221"/>
      <c r="K200" s="222"/>
      <c r="L200" s="208" t="s">
        <v>27</v>
      </c>
      <c r="M200" s="208"/>
      <c r="N200" s="208" t="s">
        <v>28</v>
      </c>
      <c r="O200" s="208"/>
      <c r="P200" s="208" t="s">
        <v>29</v>
      </c>
      <c r="Q200" s="208"/>
      <c r="R200" s="216"/>
      <c r="S200" s="216"/>
      <c r="T200" s="220"/>
      <c r="U200" s="221"/>
      <c r="V200" s="222"/>
      <c r="W200" s="208" t="s">
        <v>27</v>
      </c>
      <c r="X200" s="208"/>
      <c r="Y200" s="208" t="s">
        <v>28</v>
      </c>
      <c r="Z200" s="208"/>
      <c r="AA200" s="208" t="s">
        <v>29</v>
      </c>
      <c r="AB200" s="208"/>
      <c r="AC200" s="216"/>
      <c r="AD200" s="216"/>
      <c r="AE200" s="220"/>
      <c r="AF200" s="221"/>
      <c r="AG200" s="222"/>
    </row>
    <row r="201" spans="1:33" x14ac:dyDescent="0.25">
      <c r="A201" s="213">
        <f>L201*30/40</f>
        <v>5.7</v>
      </c>
      <c r="B201" s="213"/>
      <c r="C201" s="213">
        <f t="shared" ref="C201" si="41">N201*30/40</f>
        <v>7.5</v>
      </c>
      <c r="D201" s="213"/>
      <c r="E201" s="213">
        <f t="shared" ref="E201" si="42">P201*30/40</f>
        <v>0.06</v>
      </c>
      <c r="F201" s="213"/>
      <c r="G201" s="213">
        <f t="shared" ref="G201" si="43">R201*30/40</f>
        <v>90.974999999999994</v>
      </c>
      <c r="H201" s="213"/>
      <c r="I201" s="213">
        <f t="shared" ref="I201" si="44">T201*30/40</f>
        <v>0.15</v>
      </c>
      <c r="J201" s="111"/>
      <c r="K201" s="13"/>
      <c r="L201" s="213">
        <v>7.6</v>
      </c>
      <c r="M201" s="213"/>
      <c r="N201" s="213">
        <v>10</v>
      </c>
      <c r="O201" s="213"/>
      <c r="P201" s="213">
        <v>0.08</v>
      </c>
      <c r="Q201" s="213"/>
      <c r="R201" s="213">
        <v>121.3</v>
      </c>
      <c r="S201" s="213"/>
      <c r="T201" s="213">
        <v>0.2</v>
      </c>
      <c r="U201" s="111"/>
      <c r="V201" s="13"/>
      <c r="W201" s="213">
        <f>L201*50/40</f>
        <v>9.5</v>
      </c>
      <c r="X201" s="213"/>
      <c r="Y201" s="213">
        <f t="shared" ref="Y201" si="45">N201*50/40</f>
        <v>12.5</v>
      </c>
      <c r="Z201" s="213"/>
      <c r="AA201" s="213">
        <f t="shared" ref="AA201" si="46">P201*50/40</f>
        <v>0.1</v>
      </c>
      <c r="AB201" s="213"/>
      <c r="AC201" s="213">
        <f t="shared" ref="AC201" si="47">R201*50/40</f>
        <v>151.625</v>
      </c>
      <c r="AD201" s="213"/>
      <c r="AE201" s="213">
        <f t="shared" ref="AE201" si="48">T201*50/40</f>
        <v>0.25</v>
      </c>
      <c r="AF201" s="111"/>
      <c r="AG201" s="13"/>
    </row>
    <row r="202" spans="1:33" x14ac:dyDescent="0.25">
      <c r="A202" s="123" t="s">
        <v>32</v>
      </c>
      <c r="B202" s="123"/>
      <c r="C202" s="123"/>
      <c r="D202" s="123"/>
      <c r="E202" s="123"/>
      <c r="F202" s="123"/>
      <c r="G202" s="123"/>
      <c r="H202" s="123"/>
      <c r="I202" s="124"/>
      <c r="J202" s="124"/>
      <c r="K202" s="124"/>
      <c r="L202" s="123" t="s">
        <v>32</v>
      </c>
      <c r="M202" s="123"/>
      <c r="N202" s="123"/>
      <c r="O202" s="123"/>
      <c r="P202" s="123"/>
      <c r="Q202" s="123"/>
      <c r="R202" s="123"/>
      <c r="S202" s="123"/>
      <c r="T202" s="124"/>
      <c r="U202" s="124"/>
      <c r="V202" s="124"/>
      <c r="W202" s="123" t="s">
        <v>32</v>
      </c>
      <c r="X202" s="123"/>
      <c r="Y202" s="123"/>
      <c r="Z202" s="123"/>
      <c r="AA202" s="123"/>
      <c r="AB202" s="123"/>
      <c r="AC202" s="123"/>
      <c r="AD202" s="123"/>
      <c r="AE202" s="124"/>
      <c r="AF202" s="124"/>
      <c r="AG202" s="124"/>
    </row>
    <row r="203" spans="1:33" ht="58.5" customHeight="1" x14ac:dyDescent="0.25">
      <c r="A203" s="450" t="s">
        <v>303</v>
      </c>
      <c r="B203" s="388"/>
      <c r="C203" s="388"/>
      <c r="D203" s="388"/>
      <c r="E203" s="388"/>
      <c r="F203" s="388"/>
      <c r="G203" s="388"/>
      <c r="H203" s="388"/>
      <c r="I203" s="388"/>
      <c r="J203" s="388"/>
      <c r="K203" s="388"/>
      <c r="L203" s="450" t="s">
        <v>303</v>
      </c>
      <c r="M203" s="388"/>
      <c r="N203" s="388"/>
      <c r="O203" s="388"/>
      <c r="P203" s="388"/>
      <c r="Q203" s="388"/>
      <c r="R203" s="388"/>
      <c r="S203" s="388"/>
      <c r="T203" s="388"/>
      <c r="U203" s="388"/>
      <c r="V203" s="388"/>
      <c r="W203" s="450" t="s">
        <v>303</v>
      </c>
      <c r="X203" s="388"/>
      <c r="Y203" s="388"/>
      <c r="Z203" s="388"/>
      <c r="AA203" s="388"/>
      <c r="AB203" s="388"/>
      <c r="AC203" s="388"/>
      <c r="AD203" s="388"/>
      <c r="AE203" s="388"/>
      <c r="AF203" s="388"/>
      <c r="AG203" s="388"/>
    </row>
    <row r="204" spans="1:33" x14ac:dyDescent="0.25">
      <c r="A204" s="125" t="s">
        <v>10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 t="s">
        <v>10</v>
      </c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 t="s">
        <v>10</v>
      </c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</row>
    <row r="205" spans="1:33" ht="48" customHeight="1" x14ac:dyDescent="0.25">
      <c r="A205" s="121" t="s">
        <v>304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 t="s">
        <v>304</v>
      </c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 t="s">
        <v>304</v>
      </c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</row>
    <row r="206" spans="1:33" x14ac:dyDescent="0.25">
      <c r="A206" s="125" t="s">
        <v>11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 t="s">
        <v>11</v>
      </c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 t="s">
        <v>11</v>
      </c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</row>
    <row r="207" spans="1:33" ht="56.25" customHeight="1" x14ac:dyDescent="0.25">
      <c r="A207" s="121" t="s">
        <v>305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 t="s">
        <v>305</v>
      </c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 t="s">
        <v>305</v>
      </c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</row>
    <row r="208" spans="1:33" x14ac:dyDescent="0.25">
      <c r="A208" s="224"/>
      <c r="B208" s="224"/>
      <c r="C208" s="224"/>
      <c r="D208" s="224"/>
      <c r="E208" s="23"/>
      <c r="F208" s="23"/>
      <c r="G208" s="23"/>
      <c r="H208" s="23"/>
      <c r="I208" s="23"/>
      <c r="J208" s="23"/>
      <c r="K208" s="23"/>
      <c r="L208" s="224"/>
      <c r="M208" s="224"/>
      <c r="N208" s="224"/>
      <c r="O208" s="224"/>
      <c r="P208" s="23"/>
      <c r="Q208" s="23"/>
      <c r="R208" s="23"/>
      <c r="S208" s="23"/>
      <c r="T208" s="23"/>
      <c r="U208" s="23"/>
      <c r="V208" s="23"/>
      <c r="W208" s="224"/>
      <c r="X208" s="224"/>
      <c r="Y208" s="224"/>
      <c r="Z208" s="224"/>
      <c r="AA208" s="23"/>
      <c r="AB208" s="23"/>
      <c r="AC208" s="23"/>
      <c r="AD208" s="23"/>
      <c r="AE208" s="23"/>
      <c r="AF208" s="23"/>
      <c r="AG208" s="23"/>
    </row>
    <row r="209" spans="1:33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x14ac:dyDescent="0.25">
      <c r="A210" s="95"/>
      <c r="B210" s="95"/>
      <c r="C210" s="95"/>
      <c r="D210" s="26"/>
      <c r="E210" s="95"/>
      <c r="F210" s="95"/>
      <c r="G210" s="95"/>
      <c r="H210" s="26"/>
      <c r="I210" s="95"/>
      <c r="J210" s="95"/>
      <c r="K210" s="95"/>
      <c r="L210" s="95"/>
      <c r="M210" s="95"/>
      <c r="N210" s="95"/>
      <c r="O210" s="26"/>
      <c r="P210" s="95"/>
      <c r="Q210" s="95"/>
      <c r="R210" s="95"/>
      <c r="S210" s="26"/>
      <c r="T210" s="95"/>
      <c r="U210" s="95"/>
      <c r="V210" s="95"/>
      <c r="W210" s="95"/>
      <c r="X210" s="95"/>
      <c r="Y210" s="95"/>
      <c r="Z210" s="26"/>
      <c r="AA210" s="95"/>
      <c r="AB210" s="95"/>
      <c r="AC210" s="95"/>
      <c r="AD210" s="26"/>
      <c r="AE210" s="95"/>
      <c r="AF210" s="95"/>
      <c r="AG210" s="95"/>
    </row>
    <row r="211" spans="1:33" x14ac:dyDescent="0.25">
      <c r="A211" s="224"/>
      <c r="B211" s="224"/>
      <c r="C211" s="224"/>
      <c r="D211" s="224"/>
      <c r="E211" s="23"/>
      <c r="F211" s="23"/>
      <c r="G211" s="23"/>
      <c r="H211" s="23"/>
      <c r="I211" s="23"/>
      <c r="J211" s="23"/>
      <c r="K211" s="23"/>
      <c r="L211" s="224"/>
      <c r="M211" s="224"/>
      <c r="N211" s="224"/>
      <c r="O211" s="224"/>
      <c r="P211" s="23"/>
      <c r="Q211" s="23"/>
      <c r="R211" s="23"/>
      <c r="S211" s="23"/>
      <c r="T211" s="23"/>
      <c r="U211" s="23"/>
      <c r="V211" s="23"/>
      <c r="W211" s="224"/>
      <c r="X211" s="224"/>
      <c r="Y211" s="224"/>
      <c r="Z211" s="224"/>
      <c r="AA211" s="23"/>
      <c r="AB211" s="23"/>
      <c r="AC211" s="23"/>
      <c r="AD211" s="23"/>
      <c r="AE211" s="23"/>
      <c r="AF211" s="23"/>
      <c r="AG211" s="23"/>
    </row>
    <row r="212" spans="1:33" x14ac:dyDescent="0.25">
      <c r="A212" s="125" t="s">
        <v>391</v>
      </c>
      <c r="B212" s="125"/>
      <c r="C212" s="125"/>
      <c r="D212" s="125"/>
      <c r="E212" s="125"/>
      <c r="F212" s="125"/>
      <c r="G212" s="14"/>
      <c r="H212" s="14"/>
      <c r="I212" s="15"/>
      <c r="J212" s="125" t="s">
        <v>38</v>
      </c>
      <c r="K212" s="125"/>
      <c r="L212" s="125" t="s">
        <v>391</v>
      </c>
      <c r="M212" s="125"/>
      <c r="N212" s="125"/>
      <c r="O212" s="125"/>
      <c r="P212" s="125"/>
      <c r="Q212" s="125"/>
      <c r="R212" s="14"/>
      <c r="S212" s="14"/>
      <c r="T212" s="15"/>
      <c r="U212" s="125" t="s">
        <v>38</v>
      </c>
      <c r="V212" s="125"/>
      <c r="W212" s="125" t="s">
        <v>391</v>
      </c>
      <c r="X212" s="125"/>
      <c r="Y212" s="125"/>
      <c r="Z212" s="125"/>
      <c r="AA212" s="125"/>
      <c r="AB212" s="125"/>
      <c r="AC212" s="14"/>
      <c r="AD212" s="14"/>
      <c r="AE212" s="15"/>
      <c r="AF212" s="125" t="s">
        <v>38</v>
      </c>
      <c r="AG212" s="125"/>
    </row>
    <row r="213" spans="1:33" ht="12.75" customHeight="1" x14ac:dyDescent="0.25">
      <c r="A213" s="6"/>
      <c r="G213" s="1"/>
      <c r="H213" s="103"/>
      <c r="I213" s="103"/>
      <c r="J213" s="103" t="s">
        <v>0</v>
      </c>
      <c r="K213" s="103"/>
      <c r="L213" s="9"/>
      <c r="R213" s="1"/>
      <c r="S213" s="103"/>
      <c r="T213" s="103"/>
      <c r="U213" s="103" t="s">
        <v>0</v>
      </c>
      <c r="V213" s="103"/>
      <c r="W213" s="23"/>
      <c r="X213" s="23"/>
      <c r="Y213" s="23"/>
      <c r="Z213" s="23"/>
      <c r="AA213" s="23"/>
      <c r="AB213" s="23"/>
      <c r="AC213" s="12"/>
      <c r="AD213" s="354"/>
      <c r="AE213" s="354"/>
      <c r="AF213" s="354"/>
      <c r="AG213" s="354"/>
    </row>
    <row r="214" spans="1:33" ht="12.75" customHeight="1" x14ac:dyDescent="0.25">
      <c r="H214" s="103"/>
      <c r="I214" s="103"/>
      <c r="J214" s="103" t="s">
        <v>632</v>
      </c>
      <c r="K214" s="103"/>
      <c r="S214" s="103"/>
      <c r="T214" s="103"/>
      <c r="U214" s="103" t="s">
        <v>632</v>
      </c>
      <c r="V214" s="103"/>
      <c r="W214" s="23"/>
      <c r="X214" s="23"/>
      <c r="Y214" s="23"/>
      <c r="Z214" s="23"/>
      <c r="AA214" s="23"/>
      <c r="AB214" s="23"/>
      <c r="AC214" s="23"/>
      <c r="AD214" s="354"/>
      <c r="AE214" s="354"/>
      <c r="AF214" s="354"/>
      <c r="AG214" s="354"/>
    </row>
    <row r="215" spans="1:33" ht="17.25" customHeight="1" x14ac:dyDescent="0.25">
      <c r="G215" s="3"/>
      <c r="H215" s="104" t="s">
        <v>633</v>
      </c>
      <c r="I215" s="104"/>
      <c r="J215" s="104"/>
      <c r="K215" s="104"/>
      <c r="R215" s="3"/>
      <c r="S215" s="104" t="s">
        <v>633</v>
      </c>
      <c r="T215" s="104"/>
      <c r="U215" s="104"/>
      <c r="V215" s="104"/>
      <c r="W215" s="23"/>
      <c r="X215" s="23"/>
      <c r="Y215" s="23"/>
      <c r="Z215" s="23"/>
      <c r="AA215" s="23"/>
      <c r="AB215" s="23"/>
      <c r="AC215" s="12"/>
      <c r="AD215" s="124"/>
      <c r="AE215" s="124"/>
      <c r="AF215" s="124"/>
      <c r="AG215" s="124"/>
    </row>
    <row r="216" spans="1:33" ht="21.75" customHeight="1" x14ac:dyDescent="0.25">
      <c r="G216" s="3"/>
      <c r="H216" s="94" t="s">
        <v>1</v>
      </c>
      <c r="I216" s="94"/>
      <c r="J216" s="94"/>
      <c r="K216" s="94"/>
      <c r="R216" s="3"/>
      <c r="S216" s="94" t="s">
        <v>1</v>
      </c>
      <c r="T216" s="94"/>
      <c r="U216" s="94"/>
      <c r="V216" s="94"/>
      <c r="W216" s="23"/>
      <c r="X216" s="23"/>
      <c r="Y216" s="23"/>
      <c r="Z216" s="23"/>
      <c r="AA216" s="23"/>
      <c r="AB216" s="23"/>
      <c r="AC216" s="12"/>
      <c r="AD216" s="95"/>
      <c r="AE216" s="95"/>
      <c r="AF216" s="95"/>
      <c r="AG216" s="95"/>
    </row>
    <row r="217" spans="1:33" ht="19.5" customHeight="1" x14ac:dyDescent="0.25">
      <c r="G217" s="3"/>
      <c r="H217" s="94" t="s">
        <v>2</v>
      </c>
      <c r="I217" s="94"/>
      <c r="J217" s="94"/>
      <c r="K217" s="94"/>
      <c r="R217" s="3"/>
      <c r="S217" s="94" t="s">
        <v>2</v>
      </c>
      <c r="T217" s="94"/>
      <c r="U217" s="94"/>
      <c r="V217" s="94"/>
      <c r="W217" s="23"/>
      <c r="X217" s="23"/>
      <c r="Y217" s="23"/>
      <c r="Z217" s="23"/>
      <c r="AA217" s="23"/>
      <c r="AB217" s="23"/>
      <c r="AC217" s="12"/>
      <c r="AD217" s="95"/>
      <c r="AE217" s="95"/>
      <c r="AF217" s="95"/>
      <c r="AG217" s="95"/>
    </row>
    <row r="218" spans="1:33" ht="21" customHeight="1" x14ac:dyDescent="0.25">
      <c r="G218" s="3"/>
      <c r="H218" s="94" t="s">
        <v>3</v>
      </c>
      <c r="I218" s="94"/>
      <c r="J218" s="94"/>
      <c r="K218" s="94"/>
      <c r="R218" s="3"/>
      <c r="S218" s="94" t="s">
        <v>3</v>
      </c>
      <c r="T218" s="94"/>
      <c r="U218" s="94"/>
      <c r="V218" s="94"/>
      <c r="W218" s="23"/>
      <c r="X218" s="23"/>
      <c r="Y218" s="23"/>
      <c r="Z218" s="23"/>
      <c r="AA218" s="23"/>
      <c r="AB218" s="23"/>
      <c r="AC218" s="12"/>
      <c r="AD218" s="95"/>
      <c r="AE218" s="95"/>
      <c r="AF218" s="95"/>
      <c r="AG218" s="95"/>
    </row>
    <row r="219" spans="1:33" x14ac:dyDescent="0.25">
      <c r="H219" s="95" t="s">
        <v>36</v>
      </c>
      <c r="I219" s="95"/>
      <c r="J219" s="95"/>
      <c r="K219" s="95"/>
      <c r="S219" s="95" t="s">
        <v>36</v>
      </c>
      <c r="T219" s="95"/>
      <c r="U219" s="95"/>
      <c r="V219" s="95"/>
      <c r="W219" s="23"/>
      <c r="X219" s="23"/>
      <c r="Y219" s="23"/>
      <c r="Z219" s="23"/>
      <c r="AA219" s="23"/>
      <c r="AB219" s="23"/>
      <c r="AC219" s="23"/>
      <c r="AD219" s="95"/>
      <c r="AE219" s="95"/>
      <c r="AF219" s="95"/>
      <c r="AG219" s="95"/>
    </row>
    <row r="220" spans="1:33" ht="4.5" customHeight="1" x14ac:dyDescent="0.25"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x14ac:dyDescent="0.25">
      <c r="C221" s="98" t="s">
        <v>374</v>
      </c>
      <c r="D221" s="98"/>
      <c r="E221" s="98"/>
      <c r="F221" s="98"/>
      <c r="G221" s="98"/>
      <c r="H221" s="98"/>
      <c r="I221" s="98"/>
      <c r="N221" s="98" t="s">
        <v>699</v>
      </c>
      <c r="O221" s="98"/>
      <c r="P221" s="98"/>
      <c r="Q221" s="98"/>
      <c r="R221" s="98"/>
      <c r="S221" s="98"/>
      <c r="T221" s="98"/>
      <c r="W221" s="23"/>
      <c r="X221" s="23"/>
      <c r="Y221" s="355"/>
      <c r="Z221" s="355"/>
      <c r="AA221" s="355"/>
      <c r="AB221" s="355"/>
      <c r="AC221" s="355"/>
      <c r="AD221" s="355"/>
      <c r="AE221" s="355"/>
      <c r="AF221" s="23"/>
      <c r="AG221" s="23"/>
    </row>
    <row r="222" spans="1:33" ht="5.25" customHeight="1" x14ac:dyDescent="0.25"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x14ac:dyDescent="0.25">
      <c r="A223" s="66" t="s">
        <v>16</v>
      </c>
      <c r="B223" s="66"/>
      <c r="C223" s="66"/>
      <c r="D223" s="66"/>
      <c r="E223" s="98" t="s">
        <v>307</v>
      </c>
      <c r="F223" s="98"/>
      <c r="G223" s="98"/>
      <c r="H223" s="98"/>
      <c r="I223" s="98"/>
      <c r="J223" s="98"/>
      <c r="K223" s="98"/>
      <c r="L223" s="66" t="s">
        <v>16</v>
      </c>
      <c r="M223" s="66"/>
      <c r="N223" s="66"/>
      <c r="O223" s="66"/>
      <c r="P223" s="98" t="s">
        <v>307</v>
      </c>
      <c r="Q223" s="98"/>
      <c r="R223" s="98"/>
      <c r="S223" s="98"/>
      <c r="T223" s="98"/>
      <c r="U223" s="98"/>
      <c r="V223" s="98"/>
      <c r="W223" s="224"/>
      <c r="X223" s="224"/>
      <c r="Y223" s="224"/>
      <c r="Z223" s="224"/>
      <c r="AA223" s="355"/>
      <c r="AB223" s="355"/>
      <c r="AC223" s="355"/>
      <c r="AD223" s="355"/>
      <c r="AE223" s="355"/>
      <c r="AF223" s="355"/>
      <c r="AG223" s="355"/>
    </row>
    <row r="224" spans="1:33" ht="28.5" customHeight="1" x14ac:dyDescent="0.25">
      <c r="A224" s="362"/>
      <c r="B224" s="362"/>
      <c r="C224" s="362"/>
      <c r="D224" s="362"/>
      <c r="E224" s="444" t="s">
        <v>624</v>
      </c>
      <c r="F224" s="444"/>
      <c r="G224" s="444"/>
      <c r="H224" s="444"/>
      <c r="I224" s="444"/>
      <c r="J224" s="444"/>
      <c r="K224" s="444"/>
      <c r="L224" s="362"/>
      <c r="M224" s="362"/>
      <c r="N224" s="362"/>
      <c r="O224" s="362"/>
      <c r="P224" s="444" t="s">
        <v>624</v>
      </c>
      <c r="Q224" s="444"/>
      <c r="R224" s="444"/>
      <c r="S224" s="444"/>
      <c r="T224" s="444"/>
      <c r="U224" s="444"/>
      <c r="V224" s="444"/>
      <c r="W224" s="448"/>
      <c r="X224" s="448"/>
      <c r="Y224" s="448"/>
      <c r="Z224" s="448"/>
      <c r="AA224" s="449"/>
      <c r="AB224" s="449"/>
      <c r="AC224" s="449"/>
      <c r="AD224" s="449"/>
      <c r="AE224" s="449"/>
      <c r="AF224" s="449"/>
      <c r="AG224" s="449"/>
    </row>
    <row r="225" spans="1:33" ht="15" hidden="1" customHeight="1" x14ac:dyDescent="0.25">
      <c r="A225" s="66" t="s">
        <v>18</v>
      </c>
      <c r="B225" s="66"/>
      <c r="C225" s="66"/>
      <c r="D225" s="66"/>
      <c r="E225" s="67">
        <v>90</v>
      </c>
      <c r="F225" s="67"/>
      <c r="G225" s="67"/>
      <c r="H225" s="67"/>
      <c r="I225" s="67"/>
      <c r="J225" s="67"/>
      <c r="K225" s="67"/>
      <c r="L225" s="66" t="s">
        <v>18</v>
      </c>
      <c r="M225" s="66"/>
      <c r="N225" s="66"/>
      <c r="O225" s="66"/>
      <c r="P225" s="67">
        <v>90</v>
      </c>
      <c r="Q225" s="67"/>
      <c r="R225" s="67"/>
      <c r="S225" s="67"/>
      <c r="T225" s="67"/>
      <c r="U225" s="67"/>
      <c r="V225" s="67"/>
      <c r="W225" s="224"/>
      <c r="X225" s="224"/>
      <c r="Y225" s="224"/>
      <c r="Z225" s="224"/>
      <c r="AA225" s="124"/>
      <c r="AB225" s="124"/>
      <c r="AC225" s="124"/>
      <c r="AD225" s="124"/>
      <c r="AE225" s="124"/>
      <c r="AF225" s="124"/>
      <c r="AG225" s="124"/>
    </row>
    <row r="226" spans="1:33" x14ac:dyDescent="0.25">
      <c r="A226" s="66" t="s">
        <v>24</v>
      </c>
      <c r="B226" s="66"/>
      <c r="C226" s="66"/>
      <c r="D226" s="66"/>
      <c r="E226" s="67">
        <v>25</v>
      </c>
      <c r="F226" s="67"/>
      <c r="G226" s="67"/>
      <c r="H226" s="67"/>
      <c r="I226" s="67"/>
      <c r="J226" s="67"/>
      <c r="K226" s="67"/>
      <c r="L226" s="66" t="s">
        <v>24</v>
      </c>
      <c r="M226" s="66"/>
      <c r="N226" s="66"/>
      <c r="O226" s="66"/>
      <c r="P226" s="67">
        <v>50</v>
      </c>
      <c r="Q226" s="67"/>
      <c r="R226" s="67"/>
      <c r="S226" s="67"/>
      <c r="T226" s="67"/>
      <c r="U226" s="67"/>
      <c r="V226" s="67"/>
      <c r="W226" s="224"/>
      <c r="X226" s="224"/>
      <c r="Y226" s="224"/>
      <c r="Z226" s="224"/>
      <c r="AA226" s="124"/>
      <c r="AB226" s="124"/>
      <c r="AC226" s="124"/>
      <c r="AD226" s="124"/>
      <c r="AE226" s="124"/>
      <c r="AF226" s="124"/>
      <c r="AG226" s="124"/>
    </row>
    <row r="227" spans="1:33" x14ac:dyDescent="0.25">
      <c r="A227" s="110" t="s">
        <v>19</v>
      </c>
      <c r="B227" s="110"/>
      <c r="C227" s="110"/>
      <c r="D227" s="110"/>
      <c r="E227" s="110"/>
      <c r="F227" s="105" t="s">
        <v>20</v>
      </c>
      <c r="G227" s="105"/>
      <c r="H227" s="105"/>
      <c r="I227" s="105"/>
      <c r="J227" s="105"/>
      <c r="K227" s="105"/>
      <c r="L227" s="110" t="s">
        <v>19</v>
      </c>
      <c r="M227" s="110"/>
      <c r="N227" s="110"/>
      <c r="O227" s="110"/>
      <c r="P227" s="110"/>
      <c r="Q227" s="105" t="s">
        <v>20</v>
      </c>
      <c r="R227" s="105"/>
      <c r="S227" s="105"/>
      <c r="T227" s="105"/>
      <c r="U227" s="105"/>
      <c r="V227" s="105"/>
      <c r="W227" s="351"/>
      <c r="X227" s="351"/>
      <c r="Y227" s="351"/>
      <c r="Z227" s="351"/>
      <c r="AA227" s="351"/>
      <c r="AB227" s="124"/>
      <c r="AC227" s="124"/>
      <c r="AD227" s="124"/>
      <c r="AE227" s="124"/>
      <c r="AF227" s="124"/>
      <c r="AG227" s="124"/>
    </row>
    <row r="228" spans="1:33" x14ac:dyDescent="0.25">
      <c r="A228" s="110"/>
      <c r="B228" s="110"/>
      <c r="C228" s="110"/>
      <c r="D228" s="110"/>
      <c r="E228" s="110"/>
      <c r="F228" s="105" t="s">
        <v>21</v>
      </c>
      <c r="G228" s="105"/>
      <c r="H228" s="105"/>
      <c r="I228" s="105" t="s">
        <v>22</v>
      </c>
      <c r="J228" s="105"/>
      <c r="K228" s="105"/>
      <c r="L228" s="110"/>
      <c r="M228" s="110"/>
      <c r="N228" s="110"/>
      <c r="O228" s="110"/>
      <c r="P228" s="110"/>
      <c r="Q228" s="105" t="s">
        <v>21</v>
      </c>
      <c r="R228" s="105"/>
      <c r="S228" s="105"/>
      <c r="T228" s="105" t="s">
        <v>22</v>
      </c>
      <c r="U228" s="105"/>
      <c r="V228" s="105"/>
      <c r="W228" s="351"/>
      <c r="X228" s="351"/>
      <c r="Y228" s="351"/>
      <c r="Z228" s="351"/>
      <c r="AA228" s="351"/>
      <c r="AB228" s="124"/>
      <c r="AC228" s="124"/>
      <c r="AD228" s="124"/>
      <c r="AE228" s="124"/>
      <c r="AF228" s="124"/>
      <c r="AG228" s="124"/>
    </row>
    <row r="229" spans="1:33" x14ac:dyDescent="0.25">
      <c r="A229" s="109" t="s">
        <v>308</v>
      </c>
      <c r="B229" s="109"/>
      <c r="C229" s="109"/>
      <c r="D229" s="109"/>
      <c r="E229" s="109"/>
      <c r="F229" s="81">
        <v>25</v>
      </c>
      <c r="G229" s="83"/>
      <c r="H229" s="82"/>
      <c r="I229" s="81">
        <v>25</v>
      </c>
      <c r="J229" s="83"/>
      <c r="K229" s="82"/>
      <c r="L229" s="109" t="s">
        <v>308</v>
      </c>
      <c r="M229" s="109"/>
      <c r="N229" s="109"/>
      <c r="O229" s="109"/>
      <c r="P229" s="109"/>
      <c r="Q229" s="81">
        <v>50</v>
      </c>
      <c r="R229" s="83"/>
      <c r="S229" s="82"/>
      <c r="T229" s="81">
        <v>50</v>
      </c>
      <c r="U229" s="83"/>
      <c r="V229" s="82"/>
      <c r="W229" s="224"/>
      <c r="X229" s="224"/>
      <c r="Y229" s="224"/>
      <c r="Z229" s="224"/>
      <c r="AA229" s="224"/>
      <c r="AB229" s="348"/>
      <c r="AC229" s="348"/>
      <c r="AD229" s="348"/>
      <c r="AE229" s="348"/>
      <c r="AF229" s="348"/>
      <c r="AG229" s="348"/>
    </row>
    <row r="230" spans="1:33" x14ac:dyDescent="0.25">
      <c r="A230" s="109" t="s">
        <v>25</v>
      </c>
      <c r="B230" s="109"/>
      <c r="C230" s="109"/>
      <c r="D230" s="109"/>
      <c r="E230" s="109"/>
      <c r="F230" s="81"/>
      <c r="G230" s="83"/>
      <c r="H230" s="82"/>
      <c r="I230" s="81">
        <v>25</v>
      </c>
      <c r="J230" s="83"/>
      <c r="K230" s="82"/>
      <c r="L230" s="109" t="s">
        <v>25</v>
      </c>
      <c r="M230" s="109"/>
      <c r="N230" s="109"/>
      <c r="O230" s="109"/>
      <c r="P230" s="109"/>
      <c r="Q230" s="81"/>
      <c r="R230" s="83"/>
      <c r="S230" s="82"/>
      <c r="T230" s="81">
        <v>50</v>
      </c>
      <c r="U230" s="83"/>
      <c r="V230" s="82"/>
      <c r="W230" s="224"/>
      <c r="X230" s="224"/>
      <c r="Y230" s="224"/>
      <c r="Z230" s="224"/>
      <c r="AA230" s="224"/>
      <c r="AB230" s="348"/>
      <c r="AC230" s="348"/>
      <c r="AD230" s="348"/>
      <c r="AE230" s="348"/>
      <c r="AF230" s="348"/>
      <c r="AG230" s="348"/>
    </row>
    <row r="231" spans="1:33" x14ac:dyDescent="0.25">
      <c r="A231" s="109"/>
      <c r="B231" s="109"/>
      <c r="C231" s="109"/>
      <c r="D231" s="109"/>
      <c r="E231" s="109"/>
      <c r="F231" s="81"/>
      <c r="G231" s="83"/>
      <c r="H231" s="82"/>
      <c r="I231" s="81"/>
      <c r="J231" s="83"/>
      <c r="K231" s="82"/>
      <c r="L231" s="109"/>
      <c r="M231" s="109"/>
      <c r="N231" s="109"/>
      <c r="O231" s="109"/>
      <c r="P231" s="109"/>
      <c r="Q231" s="81"/>
      <c r="R231" s="83"/>
      <c r="S231" s="82"/>
      <c r="T231" s="81"/>
      <c r="U231" s="83"/>
      <c r="V231" s="82"/>
      <c r="W231" s="224"/>
      <c r="X231" s="224"/>
      <c r="Y231" s="224"/>
      <c r="Z231" s="224"/>
      <c r="AA231" s="224"/>
      <c r="AB231" s="348"/>
      <c r="AC231" s="348"/>
      <c r="AD231" s="348"/>
      <c r="AE231" s="348"/>
      <c r="AF231" s="348"/>
      <c r="AG231" s="348"/>
    </row>
    <row r="232" spans="1:33" x14ac:dyDescent="0.25">
      <c r="A232" s="109"/>
      <c r="B232" s="109"/>
      <c r="C232" s="109"/>
      <c r="D232" s="109"/>
      <c r="E232" s="109"/>
      <c r="F232" s="81"/>
      <c r="G232" s="83"/>
      <c r="H232" s="82"/>
      <c r="I232" s="81"/>
      <c r="J232" s="83"/>
      <c r="K232" s="82"/>
      <c r="L232" s="109"/>
      <c r="M232" s="109"/>
      <c r="N232" s="109"/>
      <c r="O232" s="109"/>
      <c r="P232" s="109"/>
      <c r="Q232" s="81"/>
      <c r="R232" s="83"/>
      <c r="S232" s="82"/>
      <c r="T232" s="81"/>
      <c r="U232" s="83"/>
      <c r="V232" s="82"/>
      <c r="W232" s="224"/>
      <c r="X232" s="224"/>
      <c r="Y232" s="224"/>
      <c r="Z232" s="224"/>
      <c r="AA232" s="224"/>
      <c r="AB232" s="348"/>
      <c r="AC232" s="348"/>
      <c r="AD232" s="348"/>
      <c r="AE232" s="348"/>
      <c r="AF232" s="348"/>
      <c r="AG232" s="348"/>
    </row>
    <row r="233" spans="1:33" x14ac:dyDescent="0.25">
      <c r="A233" s="109"/>
      <c r="B233" s="109"/>
      <c r="C233" s="109"/>
      <c r="D233" s="109"/>
      <c r="E233" s="109"/>
      <c r="F233" s="81"/>
      <c r="G233" s="83"/>
      <c r="H233" s="82"/>
      <c r="I233" s="81"/>
      <c r="J233" s="83"/>
      <c r="K233" s="82"/>
      <c r="L233" s="109"/>
      <c r="M233" s="109"/>
      <c r="N233" s="109"/>
      <c r="O233" s="109"/>
      <c r="P233" s="109"/>
      <c r="Q233" s="81"/>
      <c r="R233" s="83"/>
      <c r="S233" s="82"/>
      <c r="T233" s="81"/>
      <c r="U233" s="83"/>
      <c r="V233" s="82"/>
      <c r="W233" s="224"/>
      <c r="X233" s="224"/>
      <c r="Y233" s="224"/>
      <c r="Z233" s="224"/>
      <c r="AA233" s="224"/>
      <c r="AB233" s="348"/>
      <c r="AC233" s="348"/>
      <c r="AD233" s="348"/>
      <c r="AE233" s="348"/>
      <c r="AF233" s="348"/>
      <c r="AG233" s="348"/>
    </row>
    <row r="234" spans="1:33" x14ac:dyDescent="0.25">
      <c r="A234" s="109"/>
      <c r="B234" s="109"/>
      <c r="C234" s="109"/>
      <c r="D234" s="109"/>
      <c r="E234" s="109"/>
      <c r="F234" s="81"/>
      <c r="G234" s="83"/>
      <c r="H234" s="82"/>
      <c r="I234" s="81"/>
      <c r="J234" s="83"/>
      <c r="K234" s="82"/>
      <c r="L234" s="109"/>
      <c r="M234" s="109"/>
      <c r="N234" s="109"/>
      <c r="O234" s="109"/>
      <c r="P234" s="109"/>
      <c r="Q234" s="81"/>
      <c r="R234" s="83"/>
      <c r="S234" s="82"/>
      <c r="T234" s="81"/>
      <c r="U234" s="83"/>
      <c r="V234" s="82"/>
      <c r="W234" s="224"/>
      <c r="X234" s="224"/>
      <c r="Y234" s="224"/>
      <c r="Z234" s="224"/>
      <c r="AA234" s="224"/>
      <c r="AB234" s="348"/>
      <c r="AC234" s="348"/>
      <c r="AD234" s="348"/>
      <c r="AE234" s="348"/>
      <c r="AF234" s="348"/>
      <c r="AG234" s="348"/>
    </row>
    <row r="235" spans="1:33" x14ac:dyDescent="0.25">
      <c r="A235" s="109"/>
      <c r="B235" s="109"/>
      <c r="C235" s="109"/>
      <c r="D235" s="109"/>
      <c r="E235" s="109"/>
      <c r="F235" s="81"/>
      <c r="G235" s="83"/>
      <c r="H235" s="82"/>
      <c r="I235" s="81"/>
      <c r="J235" s="83"/>
      <c r="K235" s="82"/>
      <c r="L235" s="109"/>
      <c r="M235" s="109"/>
      <c r="N235" s="109"/>
      <c r="O235" s="109"/>
      <c r="P235" s="109"/>
      <c r="Q235" s="81"/>
      <c r="R235" s="83"/>
      <c r="S235" s="82"/>
      <c r="T235" s="81"/>
      <c r="U235" s="83"/>
      <c r="V235" s="82"/>
      <c r="W235" s="224"/>
      <c r="X235" s="224"/>
      <c r="Y235" s="224"/>
      <c r="Z235" s="224"/>
      <c r="AA235" s="224"/>
      <c r="AB235" s="348"/>
      <c r="AC235" s="348"/>
      <c r="AD235" s="348"/>
      <c r="AE235" s="348"/>
      <c r="AF235" s="348"/>
      <c r="AG235" s="348"/>
    </row>
    <row r="236" spans="1:33" x14ac:dyDescent="0.25">
      <c r="A236" s="109"/>
      <c r="B236" s="109"/>
      <c r="C236" s="109"/>
      <c r="D236" s="109"/>
      <c r="E236" s="109"/>
      <c r="F236" s="81"/>
      <c r="G236" s="83"/>
      <c r="H236" s="82"/>
      <c r="I236" s="81"/>
      <c r="J236" s="83"/>
      <c r="K236" s="82"/>
      <c r="L236" s="109"/>
      <c r="M236" s="109"/>
      <c r="N236" s="109"/>
      <c r="O236" s="109"/>
      <c r="P236" s="109"/>
      <c r="Q236" s="81"/>
      <c r="R236" s="83"/>
      <c r="S236" s="82"/>
      <c r="T236" s="81"/>
      <c r="U236" s="83"/>
      <c r="V236" s="82"/>
      <c r="W236" s="224"/>
      <c r="X236" s="224"/>
      <c r="Y236" s="224"/>
      <c r="Z236" s="224"/>
      <c r="AA236" s="224"/>
      <c r="AB236" s="348"/>
      <c r="AC236" s="348"/>
      <c r="AD236" s="348"/>
      <c r="AE236" s="348"/>
      <c r="AF236" s="348"/>
      <c r="AG236" s="348"/>
    </row>
    <row r="237" spans="1:33" x14ac:dyDescent="0.25">
      <c r="A237" s="109"/>
      <c r="B237" s="109"/>
      <c r="C237" s="109"/>
      <c r="D237" s="109"/>
      <c r="E237" s="109"/>
      <c r="F237" s="81"/>
      <c r="G237" s="83"/>
      <c r="H237" s="82"/>
      <c r="I237" s="81"/>
      <c r="J237" s="83"/>
      <c r="K237" s="82"/>
      <c r="L237" s="109"/>
      <c r="M237" s="109"/>
      <c r="N237" s="109"/>
      <c r="O237" s="109"/>
      <c r="P237" s="109"/>
      <c r="Q237" s="81"/>
      <c r="R237" s="83"/>
      <c r="S237" s="82"/>
      <c r="T237" s="81"/>
      <c r="U237" s="83"/>
      <c r="V237" s="82"/>
      <c r="W237" s="224"/>
      <c r="X237" s="224"/>
      <c r="Y237" s="224"/>
      <c r="Z237" s="224"/>
      <c r="AA237" s="224"/>
      <c r="AB237" s="348"/>
      <c r="AC237" s="348"/>
      <c r="AD237" s="348"/>
      <c r="AE237" s="348"/>
      <c r="AF237" s="348"/>
      <c r="AG237" s="348"/>
    </row>
    <row r="238" spans="1:33" x14ac:dyDescent="0.25">
      <c r="A238" s="109"/>
      <c r="B238" s="109"/>
      <c r="C238" s="109"/>
      <c r="D238" s="109"/>
      <c r="E238" s="109"/>
      <c r="F238" s="81"/>
      <c r="G238" s="83"/>
      <c r="H238" s="82"/>
      <c r="I238" s="81"/>
      <c r="J238" s="83"/>
      <c r="K238" s="82"/>
      <c r="L238" s="109"/>
      <c r="M238" s="109"/>
      <c r="N238" s="109"/>
      <c r="O238" s="109"/>
      <c r="P238" s="109"/>
      <c r="Q238" s="81"/>
      <c r="R238" s="83"/>
      <c r="S238" s="82"/>
      <c r="T238" s="81"/>
      <c r="U238" s="83"/>
      <c r="V238" s="82"/>
      <c r="W238" s="224"/>
      <c r="X238" s="224"/>
      <c r="Y238" s="224"/>
      <c r="Z238" s="224"/>
      <c r="AA238" s="224"/>
      <c r="AB238" s="348"/>
      <c r="AC238" s="348"/>
      <c r="AD238" s="348"/>
      <c r="AE238" s="348"/>
      <c r="AF238" s="348"/>
      <c r="AG238" s="348"/>
    </row>
    <row r="239" spans="1:33" x14ac:dyDescent="0.25">
      <c r="A239" s="109"/>
      <c r="B239" s="109"/>
      <c r="C239" s="109"/>
      <c r="D239" s="109"/>
      <c r="E239" s="109"/>
      <c r="F239" s="81"/>
      <c r="G239" s="83"/>
      <c r="H239" s="82"/>
      <c r="I239" s="81"/>
      <c r="J239" s="83"/>
      <c r="K239" s="82"/>
      <c r="L239" s="109"/>
      <c r="M239" s="109"/>
      <c r="N239" s="109"/>
      <c r="O239" s="109"/>
      <c r="P239" s="109"/>
      <c r="Q239" s="81"/>
      <c r="R239" s="83"/>
      <c r="S239" s="82"/>
      <c r="T239" s="81"/>
      <c r="U239" s="83"/>
      <c r="V239" s="82"/>
      <c r="W239" s="224"/>
      <c r="X239" s="224"/>
      <c r="Y239" s="224"/>
      <c r="Z239" s="224"/>
      <c r="AA239" s="224"/>
      <c r="AB239" s="348"/>
      <c r="AC239" s="348"/>
      <c r="AD239" s="348"/>
      <c r="AE239" s="348"/>
      <c r="AF239" s="348"/>
      <c r="AG239" s="348"/>
    </row>
    <row r="240" spans="1:33" x14ac:dyDescent="0.25">
      <c r="A240" s="109"/>
      <c r="B240" s="109"/>
      <c r="C240" s="109"/>
      <c r="D240" s="109"/>
      <c r="E240" s="109"/>
      <c r="F240" s="81"/>
      <c r="G240" s="83"/>
      <c r="H240" s="82"/>
      <c r="I240" s="81"/>
      <c r="J240" s="83"/>
      <c r="K240" s="82"/>
      <c r="L240" s="109"/>
      <c r="M240" s="109"/>
      <c r="N240" s="109"/>
      <c r="O240" s="109"/>
      <c r="P240" s="109"/>
      <c r="Q240" s="81"/>
      <c r="R240" s="83"/>
      <c r="S240" s="82"/>
      <c r="T240" s="81"/>
      <c r="U240" s="83"/>
      <c r="V240" s="82"/>
      <c r="W240" s="224"/>
      <c r="X240" s="224"/>
      <c r="Y240" s="224"/>
      <c r="Z240" s="224"/>
      <c r="AA240" s="224"/>
      <c r="AB240" s="348"/>
      <c r="AC240" s="348"/>
      <c r="AD240" s="348"/>
      <c r="AE240" s="348"/>
      <c r="AF240" s="348"/>
      <c r="AG240" s="348"/>
    </row>
    <row r="241" spans="1:33" x14ac:dyDescent="0.25">
      <c r="A241" s="68" t="s">
        <v>291</v>
      </c>
      <c r="B241" s="68"/>
      <c r="C241" s="68"/>
      <c r="D241" s="68"/>
      <c r="E241" s="68"/>
      <c r="F241" s="68"/>
      <c r="G241" s="68"/>
      <c r="H241" s="68"/>
      <c r="I241" s="84"/>
      <c r="J241" s="84"/>
      <c r="K241" s="84"/>
      <c r="L241" s="68" t="s">
        <v>291</v>
      </c>
      <c r="M241" s="68"/>
      <c r="N241" s="68"/>
      <c r="O241" s="68"/>
      <c r="P241" s="68"/>
      <c r="Q241" s="68"/>
      <c r="R241" s="68"/>
      <c r="S241" s="68"/>
      <c r="T241" s="84"/>
      <c r="U241" s="84"/>
      <c r="V241" s="8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</row>
    <row r="242" spans="1:33" ht="15" customHeight="1" x14ac:dyDescent="0.25">
      <c r="A242" s="105" t="s">
        <v>26</v>
      </c>
      <c r="B242" s="105"/>
      <c r="C242" s="105"/>
      <c r="D242" s="105"/>
      <c r="E242" s="105"/>
      <c r="F242" s="105"/>
      <c r="G242" s="106" t="s">
        <v>30</v>
      </c>
      <c r="H242" s="106"/>
      <c r="I242" s="75" t="s">
        <v>9</v>
      </c>
      <c r="J242" s="76"/>
      <c r="K242" s="77"/>
      <c r="L242" s="105" t="s">
        <v>26</v>
      </c>
      <c r="M242" s="105"/>
      <c r="N242" s="105"/>
      <c r="O242" s="105"/>
      <c r="P242" s="105"/>
      <c r="Q242" s="105"/>
      <c r="R242" s="106" t="s">
        <v>30</v>
      </c>
      <c r="S242" s="106"/>
      <c r="T242" s="75" t="s">
        <v>9</v>
      </c>
      <c r="U242" s="76"/>
      <c r="V242" s="77"/>
      <c r="W242" s="124"/>
      <c r="X242" s="124"/>
      <c r="Y242" s="124"/>
      <c r="Z242" s="124"/>
      <c r="AA242" s="124"/>
      <c r="AB242" s="124"/>
      <c r="AC242" s="350"/>
      <c r="AD242" s="350"/>
      <c r="AE242" s="351"/>
      <c r="AF242" s="351"/>
      <c r="AG242" s="351"/>
    </row>
    <row r="243" spans="1:33" x14ac:dyDescent="0.25">
      <c r="A243" s="105" t="s">
        <v>27</v>
      </c>
      <c r="B243" s="105"/>
      <c r="C243" s="105" t="s">
        <v>28</v>
      </c>
      <c r="D243" s="105"/>
      <c r="E243" s="105" t="s">
        <v>29</v>
      </c>
      <c r="F243" s="105"/>
      <c r="G243" s="106"/>
      <c r="H243" s="106"/>
      <c r="I243" s="78"/>
      <c r="J243" s="79"/>
      <c r="K243" s="80"/>
      <c r="L243" s="105" t="s">
        <v>27</v>
      </c>
      <c r="M243" s="105"/>
      <c r="N243" s="105" t="s">
        <v>28</v>
      </c>
      <c r="O243" s="105"/>
      <c r="P243" s="105" t="s">
        <v>29</v>
      </c>
      <c r="Q243" s="105"/>
      <c r="R243" s="106"/>
      <c r="S243" s="106"/>
      <c r="T243" s="78"/>
      <c r="U243" s="79"/>
      <c r="V243" s="80"/>
      <c r="W243" s="124"/>
      <c r="X243" s="124"/>
      <c r="Y243" s="124"/>
      <c r="Z243" s="124"/>
      <c r="AA243" s="124"/>
      <c r="AB243" s="124"/>
      <c r="AC243" s="350"/>
      <c r="AD243" s="350"/>
      <c r="AE243" s="351"/>
      <c r="AF243" s="351"/>
      <c r="AG243" s="351"/>
    </row>
    <row r="244" spans="1:33" x14ac:dyDescent="0.25">
      <c r="A244" s="107">
        <v>1.6</v>
      </c>
      <c r="B244" s="107"/>
      <c r="C244" s="107">
        <v>2</v>
      </c>
      <c r="D244" s="107"/>
      <c r="E244" s="107">
        <v>11</v>
      </c>
      <c r="F244" s="107"/>
      <c r="G244" s="107">
        <v>68.3</v>
      </c>
      <c r="H244" s="107"/>
      <c r="I244" s="279">
        <v>0</v>
      </c>
      <c r="J244" s="91"/>
      <c r="K244" s="5"/>
      <c r="L244" s="107">
        <f>A244*50/25</f>
        <v>3.2</v>
      </c>
      <c r="M244" s="107"/>
      <c r="N244" s="107">
        <f t="shared" ref="N244" si="49">C244*50/25</f>
        <v>4</v>
      </c>
      <c r="O244" s="107"/>
      <c r="P244" s="107">
        <f t="shared" ref="P244" si="50">E244*50/25</f>
        <v>22</v>
      </c>
      <c r="Q244" s="107"/>
      <c r="R244" s="107">
        <f t="shared" ref="R244" si="51">G244*50/25</f>
        <v>136.6</v>
      </c>
      <c r="S244" s="107"/>
      <c r="T244" s="279">
        <v>0</v>
      </c>
      <c r="U244" s="91"/>
      <c r="V244" s="5"/>
      <c r="W244" s="348"/>
      <c r="X244" s="348"/>
      <c r="Y244" s="348"/>
      <c r="Z244" s="348"/>
      <c r="AA244" s="348"/>
      <c r="AB244" s="348"/>
      <c r="AC244" s="348"/>
      <c r="AD244" s="348"/>
      <c r="AE244" s="348"/>
      <c r="AF244" s="348"/>
      <c r="AG244" s="12"/>
    </row>
    <row r="245" spans="1:33" x14ac:dyDescent="0.25">
      <c r="A245" s="84" t="s">
        <v>32</v>
      </c>
      <c r="B245" s="84"/>
      <c r="C245" s="84"/>
      <c r="D245" s="84"/>
      <c r="E245" s="84"/>
      <c r="F245" s="84"/>
      <c r="G245" s="84"/>
      <c r="H245" s="84"/>
      <c r="I245" s="108"/>
      <c r="J245" s="108"/>
      <c r="K245" s="108"/>
      <c r="L245" s="84" t="s">
        <v>32</v>
      </c>
      <c r="M245" s="84"/>
      <c r="N245" s="84"/>
      <c r="O245" s="84"/>
      <c r="P245" s="84"/>
      <c r="Q245" s="84"/>
      <c r="R245" s="84"/>
      <c r="S245" s="84"/>
      <c r="T245" s="108"/>
      <c r="U245" s="108"/>
      <c r="V245" s="108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</row>
    <row r="246" spans="1:33" ht="54" customHeight="1" x14ac:dyDescent="0.25">
      <c r="A246" s="445"/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445"/>
      <c r="M246" s="379"/>
      <c r="N246" s="379"/>
      <c r="O246" s="379"/>
      <c r="P246" s="379"/>
      <c r="Q246" s="379"/>
      <c r="R246" s="379"/>
      <c r="S246" s="379"/>
      <c r="T246" s="379"/>
      <c r="U246" s="379"/>
      <c r="V246" s="379"/>
      <c r="W246" s="446"/>
      <c r="X246" s="447"/>
      <c r="Y246" s="447"/>
      <c r="Z246" s="447"/>
      <c r="AA246" s="447"/>
      <c r="AB246" s="447"/>
      <c r="AC246" s="447"/>
      <c r="AD246" s="447"/>
      <c r="AE246" s="447"/>
      <c r="AF246" s="447"/>
      <c r="AG246" s="447"/>
    </row>
    <row r="247" spans="1:33" x14ac:dyDescent="0.25">
      <c r="A247" s="67" t="s">
        <v>10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 t="s">
        <v>10</v>
      </c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</row>
    <row r="248" spans="1:33" ht="48" customHeight="1" x14ac:dyDescent="0.25">
      <c r="A248" s="63" t="s">
        <v>309</v>
      </c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 t="s">
        <v>309</v>
      </c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347"/>
      <c r="X248" s="347"/>
      <c r="Y248" s="347"/>
      <c r="Z248" s="347"/>
      <c r="AA248" s="347"/>
      <c r="AB248" s="347"/>
      <c r="AC248" s="347"/>
      <c r="AD248" s="347"/>
      <c r="AE248" s="347"/>
      <c r="AF248" s="347"/>
      <c r="AG248" s="347"/>
    </row>
    <row r="249" spans="1:33" x14ac:dyDescent="0.25">
      <c r="A249" s="67" t="s">
        <v>11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 t="s">
        <v>11</v>
      </c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</row>
    <row r="250" spans="1:33" ht="61.5" customHeight="1" x14ac:dyDescent="0.25">
      <c r="A250" s="63" t="s">
        <v>310</v>
      </c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 t="s">
        <v>310</v>
      </c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347"/>
      <c r="X250" s="347"/>
      <c r="Y250" s="347"/>
      <c r="Z250" s="347"/>
      <c r="AA250" s="347"/>
      <c r="AB250" s="347"/>
      <c r="AC250" s="347"/>
      <c r="AD250" s="347"/>
      <c r="AE250" s="347"/>
      <c r="AF250" s="347"/>
      <c r="AG250" s="347"/>
    </row>
    <row r="251" spans="1:33" x14ac:dyDescent="0.25">
      <c r="A251" s="64"/>
      <c r="B251" s="64"/>
      <c r="C251" s="64"/>
      <c r="D251" s="64"/>
      <c r="E251" s="7"/>
      <c r="F251" s="7"/>
      <c r="G251" s="7"/>
      <c r="H251" s="7"/>
      <c r="I251" s="7"/>
      <c r="J251" s="7"/>
      <c r="K251" s="7"/>
      <c r="L251" s="64"/>
      <c r="M251" s="64"/>
      <c r="N251" s="64"/>
      <c r="O251" s="64"/>
      <c r="P251" s="7"/>
      <c r="Q251" s="7"/>
      <c r="R251" s="7"/>
      <c r="S251" s="7"/>
      <c r="T251" s="7"/>
      <c r="U251" s="7"/>
      <c r="V251" s="7"/>
      <c r="W251" s="224"/>
      <c r="X251" s="224"/>
      <c r="Y251" s="224"/>
      <c r="Z251" s="224"/>
      <c r="AA251" s="23"/>
      <c r="AB251" s="23"/>
      <c r="AC251" s="23"/>
      <c r="AD251" s="23"/>
      <c r="AE251" s="23"/>
      <c r="AF251" s="23"/>
      <c r="AG251" s="23"/>
    </row>
    <row r="252" spans="1:3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x14ac:dyDescent="0.25">
      <c r="A253" s="65"/>
      <c r="B253" s="65"/>
      <c r="C253" s="65"/>
      <c r="D253" s="8"/>
      <c r="E253" s="65"/>
      <c r="F253" s="65"/>
      <c r="G253" s="65"/>
      <c r="H253" s="8"/>
      <c r="I253" s="65"/>
      <c r="J253" s="65"/>
      <c r="K253" s="65"/>
      <c r="L253" s="65"/>
      <c r="M253" s="65"/>
      <c r="N253" s="65"/>
      <c r="O253" s="8"/>
      <c r="P253" s="65"/>
      <c r="Q253" s="65"/>
      <c r="R253" s="65"/>
      <c r="S253" s="8"/>
      <c r="T253" s="65"/>
      <c r="U253" s="65"/>
      <c r="V253" s="65"/>
      <c r="W253" s="95"/>
      <c r="X253" s="95"/>
      <c r="Y253" s="95"/>
      <c r="Z253" s="26"/>
      <c r="AA253" s="95"/>
      <c r="AB253" s="95"/>
      <c r="AC253" s="95"/>
      <c r="AD253" s="26"/>
      <c r="AE253" s="95"/>
      <c r="AF253" s="95"/>
      <c r="AG253" s="95"/>
    </row>
    <row r="254" spans="1:33" x14ac:dyDescent="0.25">
      <c r="A254" s="64"/>
      <c r="B254" s="64"/>
      <c r="C254" s="64"/>
      <c r="D254" s="64"/>
      <c r="E254" s="7"/>
      <c r="F254" s="7"/>
      <c r="G254" s="7"/>
      <c r="H254" s="7"/>
      <c r="I254" s="7"/>
      <c r="J254" s="7"/>
      <c r="K254" s="7"/>
      <c r="L254" s="64"/>
      <c r="M254" s="64"/>
      <c r="N254" s="64"/>
      <c r="O254" s="64"/>
      <c r="P254" s="7"/>
      <c r="Q254" s="7"/>
      <c r="R254" s="7"/>
      <c r="S254" s="7"/>
      <c r="T254" s="7"/>
      <c r="U254" s="7"/>
      <c r="V254" s="7"/>
      <c r="W254" s="224"/>
      <c r="X254" s="224"/>
      <c r="Y254" s="224"/>
      <c r="Z254" s="224"/>
      <c r="AA254" s="23"/>
      <c r="AB254" s="23"/>
      <c r="AC254" s="23"/>
      <c r="AD254" s="23"/>
      <c r="AE254" s="23"/>
      <c r="AF254" s="23"/>
      <c r="AG254" s="23"/>
    </row>
    <row r="255" spans="1:33" x14ac:dyDescent="0.25">
      <c r="A255" s="67" t="s">
        <v>391</v>
      </c>
      <c r="B255" s="67"/>
      <c r="C255" s="67"/>
      <c r="D255" s="67"/>
      <c r="E255" s="67"/>
      <c r="F255" s="67"/>
      <c r="G255" s="4"/>
      <c r="H255" s="4"/>
      <c r="I255" s="2"/>
      <c r="J255" s="67" t="s">
        <v>38</v>
      </c>
      <c r="K255" s="67"/>
      <c r="L255" s="67" t="s">
        <v>391</v>
      </c>
      <c r="M255" s="67"/>
      <c r="N255" s="67"/>
      <c r="O255" s="67"/>
      <c r="P255" s="67"/>
      <c r="Q255" s="67"/>
      <c r="R255" s="4"/>
      <c r="S255" s="4"/>
      <c r="T255" s="2"/>
      <c r="U255" s="67" t="s">
        <v>38</v>
      </c>
      <c r="V255" s="67"/>
      <c r="W255" s="224"/>
      <c r="X255" s="224"/>
      <c r="Y255" s="224"/>
      <c r="Z255" s="224"/>
      <c r="AA255" s="224"/>
      <c r="AB255" s="224"/>
      <c r="AC255" s="23"/>
      <c r="AD255" s="23"/>
      <c r="AE255" s="12"/>
      <c r="AF255" s="124"/>
      <c r="AG255" s="124"/>
    </row>
    <row r="256" spans="1:33" ht="5.2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x14ac:dyDescent="0.25">
      <c r="A257" s="9"/>
      <c r="G257" s="1"/>
      <c r="H257" s="103"/>
      <c r="I257" s="103"/>
      <c r="J257" s="103" t="s">
        <v>0</v>
      </c>
      <c r="K257" s="103"/>
      <c r="L257" s="6"/>
      <c r="R257" s="1"/>
      <c r="S257" s="103"/>
      <c r="T257" s="103"/>
      <c r="U257" s="103" t="s">
        <v>0</v>
      </c>
      <c r="V257" s="103"/>
    </row>
    <row r="258" spans="1:22" x14ac:dyDescent="0.25">
      <c r="H258" s="103"/>
      <c r="I258" s="103"/>
      <c r="J258" s="103" t="s">
        <v>632</v>
      </c>
      <c r="K258" s="103"/>
      <c r="S258" s="103"/>
      <c r="T258" s="103"/>
      <c r="U258" s="103" t="s">
        <v>632</v>
      </c>
      <c r="V258" s="103"/>
    </row>
    <row r="259" spans="1:22" x14ac:dyDescent="0.25">
      <c r="G259" s="3"/>
      <c r="H259" s="104" t="s">
        <v>633</v>
      </c>
      <c r="I259" s="104"/>
      <c r="J259" s="104"/>
      <c r="K259" s="104"/>
      <c r="R259" s="3"/>
      <c r="S259" s="104" t="s">
        <v>633</v>
      </c>
      <c r="T259" s="104"/>
      <c r="U259" s="104"/>
      <c r="V259" s="104"/>
    </row>
    <row r="260" spans="1:22" x14ac:dyDescent="0.25">
      <c r="G260" s="3"/>
      <c r="H260" s="94" t="s">
        <v>1</v>
      </c>
      <c r="I260" s="94"/>
      <c r="J260" s="94"/>
      <c r="K260" s="94"/>
      <c r="R260" s="3"/>
      <c r="S260" s="94" t="s">
        <v>1</v>
      </c>
      <c r="T260" s="94"/>
      <c r="U260" s="94"/>
      <c r="V260" s="94"/>
    </row>
    <row r="261" spans="1:22" x14ac:dyDescent="0.25">
      <c r="G261" s="3"/>
      <c r="H261" s="94" t="s">
        <v>2</v>
      </c>
      <c r="I261" s="94"/>
      <c r="J261" s="94"/>
      <c r="K261" s="94"/>
      <c r="R261" s="3"/>
      <c r="S261" s="94" t="s">
        <v>2</v>
      </c>
      <c r="T261" s="94"/>
      <c r="U261" s="94"/>
      <c r="V261" s="94"/>
    </row>
    <row r="262" spans="1:22" x14ac:dyDescent="0.25">
      <c r="G262" s="3"/>
      <c r="H262" s="94" t="s">
        <v>3</v>
      </c>
      <c r="I262" s="94"/>
      <c r="J262" s="94"/>
      <c r="K262" s="94"/>
      <c r="R262" s="3"/>
      <c r="S262" s="94" t="s">
        <v>3</v>
      </c>
      <c r="T262" s="94"/>
      <c r="U262" s="94"/>
      <c r="V262" s="94"/>
    </row>
    <row r="263" spans="1:22" x14ac:dyDescent="0.25">
      <c r="H263" s="95" t="s">
        <v>36</v>
      </c>
      <c r="I263" s="95"/>
      <c r="J263" s="95"/>
      <c r="K263" s="95"/>
      <c r="S263" s="95" t="s">
        <v>36</v>
      </c>
      <c r="T263" s="95"/>
      <c r="U263" s="95"/>
      <c r="V263" s="95"/>
    </row>
    <row r="264" spans="1:22" ht="3.75" customHeight="1" x14ac:dyDescent="0.25"/>
    <row r="265" spans="1:22" x14ac:dyDescent="0.25">
      <c r="C265" s="98" t="s">
        <v>706</v>
      </c>
      <c r="D265" s="98"/>
      <c r="E265" s="98"/>
      <c r="F265" s="98"/>
      <c r="G265" s="98"/>
      <c r="H265" s="98"/>
      <c r="I265" s="98"/>
      <c r="N265" s="98" t="s">
        <v>707</v>
      </c>
      <c r="O265" s="98"/>
      <c r="P265" s="98"/>
      <c r="Q265" s="98"/>
      <c r="R265" s="98"/>
      <c r="S265" s="98"/>
      <c r="T265" s="98"/>
    </row>
    <row r="266" spans="1:22" ht="3.75" customHeight="1" x14ac:dyDescent="0.25"/>
    <row r="267" spans="1:22" x14ac:dyDescent="0.25">
      <c r="A267" s="66" t="s">
        <v>16</v>
      </c>
      <c r="B267" s="66"/>
      <c r="C267" s="66"/>
      <c r="D267" s="66"/>
      <c r="E267" s="98" t="s">
        <v>700</v>
      </c>
      <c r="F267" s="98"/>
      <c r="G267" s="98"/>
      <c r="H267" s="98"/>
      <c r="I267" s="98"/>
      <c r="J267" s="98"/>
      <c r="K267" s="98"/>
      <c r="L267" s="66" t="s">
        <v>16</v>
      </c>
      <c r="M267" s="66"/>
      <c r="N267" s="66"/>
      <c r="O267" s="66"/>
      <c r="P267" s="98" t="s">
        <v>700</v>
      </c>
      <c r="Q267" s="98"/>
      <c r="R267" s="98"/>
      <c r="S267" s="98"/>
      <c r="T267" s="98"/>
      <c r="U267" s="98"/>
      <c r="V267" s="98"/>
    </row>
    <row r="268" spans="1:22" ht="29.25" customHeight="1" x14ac:dyDescent="0.25">
      <c r="A268" s="99" t="s">
        <v>17</v>
      </c>
      <c r="B268" s="99"/>
      <c r="C268" s="99"/>
      <c r="D268" s="99"/>
      <c r="E268" s="100" t="s">
        <v>742</v>
      </c>
      <c r="F268" s="100"/>
      <c r="G268" s="100"/>
      <c r="H268" s="100"/>
      <c r="I268" s="100"/>
      <c r="J268" s="100"/>
      <c r="K268" s="100"/>
      <c r="L268" s="99" t="s">
        <v>17</v>
      </c>
      <c r="M268" s="99"/>
      <c r="N268" s="99"/>
      <c r="O268" s="99"/>
      <c r="P268" s="100" t="s">
        <v>742</v>
      </c>
      <c r="Q268" s="100"/>
      <c r="R268" s="100"/>
      <c r="S268" s="100"/>
      <c r="T268" s="100"/>
      <c r="U268" s="100"/>
      <c r="V268" s="100"/>
    </row>
    <row r="269" spans="1:22" x14ac:dyDescent="0.25">
      <c r="A269" s="66" t="s">
        <v>18</v>
      </c>
      <c r="B269" s="66"/>
      <c r="C269" s="66"/>
      <c r="D269" s="66"/>
      <c r="E269" s="67">
        <v>447</v>
      </c>
      <c r="F269" s="67"/>
      <c r="G269" s="67"/>
      <c r="H269" s="67"/>
      <c r="I269" s="67"/>
      <c r="J269" s="67"/>
      <c r="K269" s="67"/>
      <c r="L269" s="66" t="s">
        <v>18</v>
      </c>
      <c r="M269" s="66"/>
      <c r="N269" s="66"/>
      <c r="O269" s="66"/>
      <c r="P269" s="67">
        <v>447</v>
      </c>
      <c r="Q269" s="67"/>
      <c r="R269" s="67"/>
      <c r="S269" s="67"/>
      <c r="T269" s="67"/>
      <c r="U269" s="67"/>
      <c r="V269" s="67"/>
    </row>
    <row r="270" spans="1:22" x14ac:dyDescent="0.25">
      <c r="A270" s="101" t="s">
        <v>24</v>
      </c>
      <c r="B270" s="101"/>
      <c r="C270" s="101"/>
      <c r="D270" s="101"/>
      <c r="E270" s="102">
        <v>100</v>
      </c>
      <c r="F270" s="102"/>
      <c r="G270" s="102"/>
      <c r="H270" s="102"/>
      <c r="I270" s="102"/>
      <c r="J270" s="102"/>
      <c r="K270" s="102"/>
      <c r="L270" s="101" t="s">
        <v>24</v>
      </c>
      <c r="M270" s="101"/>
      <c r="N270" s="101"/>
      <c r="O270" s="101"/>
      <c r="P270" s="102">
        <v>150</v>
      </c>
      <c r="Q270" s="102"/>
      <c r="R270" s="102"/>
      <c r="S270" s="102"/>
      <c r="T270" s="102"/>
      <c r="U270" s="102"/>
      <c r="V270" s="102"/>
    </row>
    <row r="271" spans="1:22" x14ac:dyDescent="0.25">
      <c r="A271" s="75" t="s">
        <v>19</v>
      </c>
      <c r="B271" s="76"/>
      <c r="C271" s="76"/>
      <c r="D271" s="76"/>
      <c r="E271" s="77"/>
      <c r="F271" s="69" t="s">
        <v>20</v>
      </c>
      <c r="G271" s="68"/>
      <c r="H271" s="68"/>
      <c r="I271" s="68"/>
      <c r="J271" s="68"/>
      <c r="K271" s="70"/>
      <c r="L271" s="75" t="s">
        <v>19</v>
      </c>
      <c r="M271" s="76"/>
      <c r="N271" s="76"/>
      <c r="O271" s="76"/>
      <c r="P271" s="77"/>
      <c r="Q271" s="69" t="s">
        <v>20</v>
      </c>
      <c r="R271" s="68"/>
      <c r="S271" s="68"/>
      <c r="T271" s="68"/>
      <c r="U271" s="68"/>
      <c r="V271" s="70"/>
    </row>
    <row r="272" spans="1:22" x14ac:dyDescent="0.25">
      <c r="A272" s="78"/>
      <c r="B272" s="79"/>
      <c r="C272" s="79"/>
      <c r="D272" s="79"/>
      <c r="E272" s="80"/>
      <c r="F272" s="69" t="s">
        <v>21</v>
      </c>
      <c r="G272" s="68"/>
      <c r="H272" s="70"/>
      <c r="I272" s="69" t="s">
        <v>22</v>
      </c>
      <c r="J272" s="68"/>
      <c r="K272" s="70"/>
      <c r="L272" s="78"/>
      <c r="M272" s="79"/>
      <c r="N272" s="79"/>
      <c r="O272" s="79"/>
      <c r="P272" s="80"/>
      <c r="Q272" s="69" t="s">
        <v>21</v>
      </c>
      <c r="R272" s="68"/>
      <c r="S272" s="70"/>
      <c r="T272" s="69" t="s">
        <v>22</v>
      </c>
      <c r="U272" s="68"/>
      <c r="V272" s="70"/>
    </row>
    <row r="273" spans="1:22" x14ac:dyDescent="0.25">
      <c r="A273" s="85" t="s">
        <v>701</v>
      </c>
      <c r="B273" s="86"/>
      <c r="C273" s="86"/>
      <c r="D273" s="86"/>
      <c r="E273" s="87"/>
      <c r="F273" s="81"/>
      <c r="G273" s="83"/>
      <c r="H273" s="82"/>
      <c r="I273" s="81">
        <f>T273*100/150</f>
        <v>117.33333333333333</v>
      </c>
      <c r="J273" s="83"/>
      <c r="K273" s="82"/>
      <c r="L273" s="85" t="s">
        <v>701</v>
      </c>
      <c r="M273" s="86"/>
      <c r="N273" s="86"/>
      <c r="O273" s="86"/>
      <c r="P273" s="87"/>
      <c r="Q273" s="81"/>
      <c r="R273" s="83"/>
      <c r="S273" s="82"/>
      <c r="T273" s="81">
        <v>176</v>
      </c>
      <c r="U273" s="83"/>
      <c r="V273" s="82"/>
    </row>
    <row r="274" spans="1:22" x14ac:dyDescent="0.25">
      <c r="A274" s="85" t="s">
        <v>50</v>
      </c>
      <c r="B274" s="86"/>
      <c r="C274" s="86"/>
      <c r="D274" s="86"/>
      <c r="E274" s="87"/>
      <c r="F274" s="81">
        <f>Q274*100/150</f>
        <v>56.666666666666664</v>
      </c>
      <c r="G274" s="83"/>
      <c r="H274" s="82"/>
      <c r="I274" s="81">
        <f>T274*100/150</f>
        <v>56.666666666666664</v>
      </c>
      <c r="J274" s="83"/>
      <c r="K274" s="82"/>
      <c r="L274" s="85" t="s">
        <v>50</v>
      </c>
      <c r="M274" s="86"/>
      <c r="N274" s="86"/>
      <c r="O274" s="86"/>
      <c r="P274" s="87"/>
      <c r="Q274" s="81">
        <v>85</v>
      </c>
      <c r="R274" s="83"/>
      <c r="S274" s="82"/>
      <c r="T274" s="81">
        <v>85</v>
      </c>
      <c r="U274" s="83"/>
      <c r="V274" s="82"/>
    </row>
    <row r="275" spans="1:22" x14ac:dyDescent="0.25">
      <c r="A275" s="85" t="s">
        <v>39</v>
      </c>
      <c r="B275" s="86"/>
      <c r="C275" s="86"/>
      <c r="D275" s="86"/>
      <c r="E275" s="87"/>
      <c r="F275" s="91">
        <f t="shared" ref="F275:F280" si="52">Q275*100/150</f>
        <v>5.4444444444444455E-2</v>
      </c>
      <c r="G275" s="92"/>
      <c r="H275" s="93"/>
      <c r="I275" s="81">
        <f t="shared" ref="I275:I282" si="53">T275*100/150</f>
        <v>2.6666666666666665</v>
      </c>
      <c r="J275" s="83"/>
      <c r="K275" s="82"/>
      <c r="L275" s="85" t="s">
        <v>39</v>
      </c>
      <c r="M275" s="86"/>
      <c r="N275" s="86"/>
      <c r="O275" s="86"/>
      <c r="P275" s="87"/>
      <c r="Q275" s="91">
        <v>8.1666666666666679E-2</v>
      </c>
      <c r="R275" s="92"/>
      <c r="S275" s="93"/>
      <c r="T275" s="81">
        <v>4</v>
      </c>
      <c r="U275" s="83"/>
      <c r="V275" s="82"/>
    </row>
    <row r="276" spans="1:22" x14ac:dyDescent="0.25">
      <c r="A276" s="85" t="s">
        <v>5</v>
      </c>
      <c r="B276" s="86"/>
      <c r="C276" s="86"/>
      <c r="D276" s="86"/>
      <c r="E276" s="87"/>
      <c r="F276" s="81">
        <f t="shared" si="52"/>
        <v>56.666666666666664</v>
      </c>
      <c r="G276" s="83"/>
      <c r="H276" s="82"/>
      <c r="I276" s="81">
        <f t="shared" si="53"/>
        <v>56.666666666666664</v>
      </c>
      <c r="J276" s="83"/>
      <c r="K276" s="82"/>
      <c r="L276" s="85" t="s">
        <v>5</v>
      </c>
      <c r="M276" s="86"/>
      <c r="N276" s="86"/>
      <c r="O276" s="86"/>
      <c r="P276" s="87"/>
      <c r="Q276" s="81">
        <v>85</v>
      </c>
      <c r="R276" s="83"/>
      <c r="S276" s="82"/>
      <c r="T276" s="81">
        <v>85</v>
      </c>
      <c r="U276" s="83"/>
      <c r="V276" s="82"/>
    </row>
    <row r="277" spans="1:22" x14ac:dyDescent="0.25">
      <c r="A277" s="85" t="s">
        <v>299</v>
      </c>
      <c r="B277" s="86"/>
      <c r="C277" s="86"/>
      <c r="D277" s="86"/>
      <c r="E277" s="87"/>
      <c r="F277" s="81">
        <f t="shared" si="52"/>
        <v>0.66666666666666663</v>
      </c>
      <c r="G277" s="83"/>
      <c r="H277" s="82"/>
      <c r="I277" s="81">
        <f t="shared" si="53"/>
        <v>0.66666666666666663</v>
      </c>
      <c r="J277" s="83"/>
      <c r="K277" s="82"/>
      <c r="L277" s="85" t="s">
        <v>299</v>
      </c>
      <c r="M277" s="86"/>
      <c r="N277" s="86"/>
      <c r="O277" s="86"/>
      <c r="P277" s="87"/>
      <c r="Q277" s="81">
        <v>1</v>
      </c>
      <c r="R277" s="83"/>
      <c r="S277" s="82"/>
      <c r="T277" s="81">
        <v>1</v>
      </c>
      <c r="U277" s="83"/>
      <c r="V277" s="82"/>
    </row>
    <row r="278" spans="1:22" x14ac:dyDescent="0.25">
      <c r="A278" s="85" t="s">
        <v>42</v>
      </c>
      <c r="B278" s="86"/>
      <c r="C278" s="86"/>
      <c r="D278" s="86"/>
      <c r="E278" s="87"/>
      <c r="F278" s="81">
        <f t="shared" si="52"/>
        <v>2</v>
      </c>
      <c r="G278" s="83"/>
      <c r="H278" s="82"/>
      <c r="I278" s="81">
        <f t="shared" si="53"/>
        <v>2</v>
      </c>
      <c r="J278" s="83"/>
      <c r="K278" s="82"/>
      <c r="L278" s="85" t="s">
        <v>42</v>
      </c>
      <c r="M278" s="86"/>
      <c r="N278" s="86"/>
      <c r="O278" s="86"/>
      <c r="P278" s="87"/>
      <c r="Q278" s="81">
        <v>3</v>
      </c>
      <c r="R278" s="83"/>
      <c r="S278" s="82"/>
      <c r="T278" s="81">
        <v>3</v>
      </c>
      <c r="U278" s="83"/>
      <c r="V278" s="82"/>
    </row>
    <row r="279" spans="1:22" x14ac:dyDescent="0.25">
      <c r="A279" s="85" t="s">
        <v>298</v>
      </c>
      <c r="B279" s="86"/>
      <c r="C279" s="86"/>
      <c r="D279" s="86"/>
      <c r="E279" s="87"/>
      <c r="F279" s="81">
        <f t="shared" si="52"/>
        <v>1</v>
      </c>
      <c r="G279" s="83"/>
      <c r="H279" s="82"/>
      <c r="I279" s="81">
        <f t="shared" si="53"/>
        <v>1</v>
      </c>
      <c r="J279" s="83"/>
      <c r="K279" s="82"/>
      <c r="L279" s="85" t="s">
        <v>298</v>
      </c>
      <c r="M279" s="86"/>
      <c r="N279" s="86"/>
      <c r="O279" s="86"/>
      <c r="P279" s="87"/>
      <c r="Q279" s="81">
        <v>1.5</v>
      </c>
      <c r="R279" s="83"/>
      <c r="S279" s="82"/>
      <c r="T279" s="81">
        <v>1.5</v>
      </c>
      <c r="U279" s="83"/>
      <c r="V279" s="82"/>
    </row>
    <row r="280" spans="1:22" x14ac:dyDescent="0.25">
      <c r="A280" s="85" t="s">
        <v>55</v>
      </c>
      <c r="B280" s="86"/>
      <c r="C280" s="86"/>
      <c r="D280" s="86"/>
      <c r="E280" s="87"/>
      <c r="F280" s="81">
        <f t="shared" si="52"/>
        <v>5.5555555555555562</v>
      </c>
      <c r="G280" s="83"/>
      <c r="H280" s="82"/>
      <c r="I280" s="81">
        <f t="shared" si="53"/>
        <v>5.5555555555555562</v>
      </c>
      <c r="J280" s="83"/>
      <c r="K280" s="82"/>
      <c r="L280" s="85" t="s">
        <v>55</v>
      </c>
      <c r="M280" s="86"/>
      <c r="N280" s="86"/>
      <c r="O280" s="86"/>
      <c r="P280" s="87"/>
      <c r="Q280" s="81">
        <v>8.3333333333333339</v>
      </c>
      <c r="R280" s="83"/>
      <c r="S280" s="82"/>
      <c r="T280" s="81">
        <v>8.3333333333333339</v>
      </c>
      <c r="U280" s="83"/>
      <c r="V280" s="82"/>
    </row>
    <row r="281" spans="1:22" x14ac:dyDescent="0.25">
      <c r="A281" s="85" t="s">
        <v>702</v>
      </c>
      <c r="B281" s="86"/>
      <c r="C281" s="86"/>
      <c r="D281" s="86"/>
      <c r="E281" s="87"/>
      <c r="F281" s="81"/>
      <c r="G281" s="83"/>
      <c r="H281" s="82"/>
      <c r="I281" s="81">
        <f t="shared" si="53"/>
        <v>100</v>
      </c>
      <c r="J281" s="83"/>
      <c r="K281" s="82"/>
      <c r="L281" s="85" t="s">
        <v>702</v>
      </c>
      <c r="M281" s="86"/>
      <c r="N281" s="86"/>
      <c r="O281" s="86"/>
      <c r="P281" s="87"/>
      <c r="Q281" s="81"/>
      <c r="R281" s="83"/>
      <c r="S281" s="82"/>
      <c r="T281" s="81">
        <v>150</v>
      </c>
      <c r="U281" s="83"/>
      <c r="V281" s="82"/>
    </row>
    <row r="282" spans="1:22" x14ac:dyDescent="0.25">
      <c r="A282" s="85" t="s">
        <v>25</v>
      </c>
      <c r="B282" s="86"/>
      <c r="C282" s="86"/>
      <c r="D282" s="86"/>
      <c r="E282" s="87"/>
      <c r="F282" s="81"/>
      <c r="G282" s="83"/>
      <c r="H282" s="82"/>
      <c r="I282" s="81">
        <f t="shared" si="53"/>
        <v>100</v>
      </c>
      <c r="J282" s="83"/>
      <c r="K282" s="82"/>
      <c r="L282" s="85" t="s">
        <v>25</v>
      </c>
      <c r="M282" s="86"/>
      <c r="N282" s="86"/>
      <c r="O282" s="86"/>
      <c r="P282" s="87"/>
      <c r="Q282" s="81"/>
      <c r="R282" s="83"/>
      <c r="S282" s="82"/>
      <c r="T282" s="81">
        <v>150</v>
      </c>
      <c r="U282" s="83"/>
      <c r="V282" s="82"/>
    </row>
    <row r="283" spans="1:22" x14ac:dyDescent="0.25">
      <c r="A283" s="85"/>
      <c r="B283" s="86"/>
      <c r="C283" s="86"/>
      <c r="D283" s="86"/>
      <c r="E283" s="87"/>
      <c r="F283" s="69"/>
      <c r="G283" s="68"/>
      <c r="H283" s="70"/>
      <c r="I283" s="88"/>
      <c r="J283" s="89"/>
      <c r="K283" s="90"/>
      <c r="L283" s="85"/>
      <c r="M283" s="86"/>
      <c r="N283" s="86"/>
      <c r="O283" s="86"/>
      <c r="P283" s="87"/>
      <c r="Q283" s="69"/>
      <c r="R283" s="68"/>
      <c r="S283" s="70"/>
      <c r="T283" s="88"/>
      <c r="U283" s="89"/>
      <c r="V283" s="90"/>
    </row>
    <row r="284" spans="1:22" x14ac:dyDescent="0.25">
      <c r="A284" s="69"/>
      <c r="B284" s="68"/>
      <c r="C284" s="68"/>
      <c r="D284" s="68"/>
      <c r="E284" s="70"/>
      <c r="F284" s="69"/>
      <c r="G284" s="68"/>
      <c r="H284" s="70"/>
      <c r="I284" s="88"/>
      <c r="J284" s="89"/>
      <c r="K284" s="90"/>
      <c r="L284" s="69"/>
      <c r="M284" s="68"/>
      <c r="N284" s="68"/>
      <c r="O284" s="68"/>
      <c r="P284" s="70"/>
      <c r="Q284" s="69"/>
      <c r="R284" s="68"/>
      <c r="S284" s="70"/>
      <c r="T284" s="88"/>
      <c r="U284" s="89"/>
      <c r="V284" s="90"/>
    </row>
    <row r="285" spans="1:22" x14ac:dyDescent="0.25">
      <c r="A285" s="68" t="s">
        <v>31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 t="s">
        <v>31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</row>
    <row r="286" spans="1:22" ht="15" customHeight="1" x14ac:dyDescent="0.25">
      <c r="A286" s="69" t="s">
        <v>26</v>
      </c>
      <c r="B286" s="68"/>
      <c r="C286" s="68"/>
      <c r="D286" s="68"/>
      <c r="E286" s="68"/>
      <c r="F286" s="70"/>
      <c r="G286" s="71" t="s">
        <v>30</v>
      </c>
      <c r="H286" s="72"/>
      <c r="I286" s="75" t="s">
        <v>9</v>
      </c>
      <c r="J286" s="76"/>
      <c r="K286" s="77"/>
      <c r="L286" s="69" t="s">
        <v>26</v>
      </c>
      <c r="M286" s="68"/>
      <c r="N286" s="68"/>
      <c r="O286" s="68"/>
      <c r="P286" s="68"/>
      <c r="Q286" s="70"/>
      <c r="R286" s="71" t="s">
        <v>30</v>
      </c>
      <c r="S286" s="72"/>
      <c r="T286" s="75" t="s">
        <v>9</v>
      </c>
      <c r="U286" s="76"/>
      <c r="V286" s="77"/>
    </row>
    <row r="287" spans="1:22" x14ac:dyDescent="0.25">
      <c r="A287" s="69" t="s">
        <v>27</v>
      </c>
      <c r="B287" s="70"/>
      <c r="C287" s="69" t="s">
        <v>28</v>
      </c>
      <c r="D287" s="70"/>
      <c r="E287" s="69" t="s">
        <v>29</v>
      </c>
      <c r="F287" s="70"/>
      <c r="G287" s="73"/>
      <c r="H287" s="74"/>
      <c r="I287" s="78"/>
      <c r="J287" s="79"/>
      <c r="K287" s="80"/>
      <c r="L287" s="69" t="s">
        <v>27</v>
      </c>
      <c r="M287" s="70"/>
      <c r="N287" s="69" t="s">
        <v>28</v>
      </c>
      <c r="O287" s="70"/>
      <c r="P287" s="69" t="s">
        <v>29</v>
      </c>
      <c r="Q287" s="70"/>
      <c r="R287" s="73"/>
      <c r="S287" s="74"/>
      <c r="T287" s="78"/>
      <c r="U287" s="79"/>
      <c r="V287" s="80"/>
    </row>
    <row r="288" spans="1:22" x14ac:dyDescent="0.25">
      <c r="A288" s="81">
        <v>7.3</v>
      </c>
      <c r="B288" s="82"/>
      <c r="C288" s="81">
        <v>8.1999999999999993</v>
      </c>
      <c r="D288" s="82"/>
      <c r="E288" s="81">
        <v>28.5</v>
      </c>
      <c r="F288" s="82"/>
      <c r="G288" s="81">
        <v>201.3</v>
      </c>
      <c r="H288" s="82"/>
      <c r="I288" s="81">
        <v>0.1</v>
      </c>
      <c r="J288" s="83"/>
      <c r="K288" s="5"/>
      <c r="L288" s="81">
        <f>A288*150/100</f>
        <v>10.95</v>
      </c>
      <c r="M288" s="82"/>
      <c r="N288" s="81">
        <f t="shared" ref="N288" si="54">C288*150/100</f>
        <v>12.3</v>
      </c>
      <c r="O288" s="82"/>
      <c r="P288" s="81">
        <f t="shared" ref="P288" si="55">E288*150/100</f>
        <v>42.75</v>
      </c>
      <c r="Q288" s="82"/>
      <c r="R288" s="81">
        <f t="shared" ref="R288" si="56">G288*150/100</f>
        <v>301.95</v>
      </c>
      <c r="S288" s="82"/>
      <c r="T288" s="81">
        <f t="shared" ref="T288" si="57">I288*150/100</f>
        <v>0.15</v>
      </c>
      <c r="U288" s="83"/>
      <c r="V288" s="5"/>
    </row>
    <row r="289" spans="1:33" x14ac:dyDescent="0.25">
      <c r="A289" s="84" t="s">
        <v>32</v>
      </c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 t="s">
        <v>32</v>
      </c>
      <c r="M289" s="84"/>
      <c r="N289" s="84"/>
      <c r="O289" s="84"/>
      <c r="P289" s="84"/>
      <c r="Q289" s="84"/>
      <c r="R289" s="84"/>
      <c r="S289" s="84"/>
      <c r="T289" s="84"/>
      <c r="U289" s="84"/>
      <c r="V289" s="84"/>
    </row>
    <row r="290" spans="1:33" ht="90" customHeight="1" x14ac:dyDescent="0.25">
      <c r="A290" s="63" t="s">
        <v>703</v>
      </c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 t="s">
        <v>703</v>
      </c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33" x14ac:dyDescent="0.25">
      <c r="A291" s="67" t="s">
        <v>10</v>
      </c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 t="s">
        <v>10</v>
      </c>
      <c r="M291" s="67"/>
      <c r="N291" s="67"/>
      <c r="O291" s="67"/>
      <c r="P291" s="67"/>
      <c r="Q291" s="67"/>
      <c r="R291" s="67"/>
      <c r="S291" s="67"/>
      <c r="T291" s="67"/>
      <c r="U291" s="67"/>
      <c r="V291" s="67"/>
    </row>
    <row r="292" spans="1:33" ht="27" customHeight="1" x14ac:dyDescent="0.25">
      <c r="A292" s="63" t="s">
        <v>704</v>
      </c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 t="s">
        <v>704</v>
      </c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33" x14ac:dyDescent="0.25">
      <c r="A293" s="67" t="s">
        <v>11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 t="s">
        <v>11</v>
      </c>
      <c r="M293" s="67"/>
      <c r="N293" s="67"/>
      <c r="O293" s="67"/>
      <c r="P293" s="67"/>
      <c r="Q293" s="67"/>
      <c r="R293" s="67"/>
      <c r="S293" s="67"/>
      <c r="T293" s="67"/>
      <c r="U293" s="67"/>
      <c r="V293" s="67"/>
    </row>
    <row r="294" spans="1:33" ht="45.75" customHeight="1" x14ac:dyDescent="0.25">
      <c r="A294" s="63" t="s">
        <v>705</v>
      </c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 t="s">
        <v>705</v>
      </c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33" x14ac:dyDescent="0.25">
      <c r="A295" s="64"/>
      <c r="B295" s="64"/>
      <c r="C295" s="64"/>
      <c r="D295" s="64"/>
      <c r="E295" s="7"/>
      <c r="F295" s="7"/>
      <c r="G295" s="7"/>
      <c r="H295" s="7"/>
      <c r="I295" s="7"/>
      <c r="J295" s="7"/>
      <c r="K295" s="7"/>
      <c r="L295" s="64"/>
      <c r="M295" s="64"/>
      <c r="N295" s="64"/>
      <c r="O295" s="64"/>
      <c r="P295" s="7"/>
      <c r="Q295" s="7"/>
      <c r="R295" s="7"/>
      <c r="S295" s="7"/>
      <c r="T295" s="7"/>
      <c r="U295" s="7"/>
      <c r="V295" s="7"/>
    </row>
    <row r="296" spans="1:33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33" x14ac:dyDescent="0.25">
      <c r="A297" s="65"/>
      <c r="B297" s="65"/>
      <c r="C297" s="65"/>
      <c r="D297" s="8"/>
      <c r="E297" s="65"/>
      <c r="F297" s="65"/>
      <c r="G297" s="65"/>
      <c r="H297" s="8"/>
      <c r="I297" s="65"/>
      <c r="J297" s="65"/>
      <c r="K297" s="65"/>
      <c r="L297" s="65"/>
      <c r="M297" s="65"/>
      <c r="N297" s="65"/>
      <c r="O297" s="8"/>
      <c r="P297" s="65"/>
      <c r="Q297" s="65"/>
      <c r="R297" s="65"/>
      <c r="S297" s="8"/>
      <c r="T297" s="65"/>
      <c r="U297" s="65"/>
      <c r="V297" s="65"/>
    </row>
    <row r="298" spans="1:33" x14ac:dyDescent="0.25">
      <c r="A298" s="64"/>
      <c r="B298" s="64"/>
      <c r="C298" s="64"/>
      <c r="D298" s="64"/>
      <c r="E298" s="7"/>
      <c r="F298" s="7"/>
      <c r="G298" s="7"/>
      <c r="H298" s="7"/>
      <c r="I298" s="7"/>
      <c r="J298" s="7"/>
      <c r="K298" s="7"/>
      <c r="L298" s="66"/>
      <c r="M298" s="66"/>
      <c r="N298" s="66"/>
      <c r="O298" s="66"/>
    </row>
    <row r="299" spans="1:33" x14ac:dyDescent="0.25">
      <c r="A299" s="67" t="s">
        <v>391</v>
      </c>
      <c r="B299" s="67"/>
      <c r="C299" s="67"/>
      <c r="D299" s="67"/>
      <c r="E299" s="67"/>
      <c r="F299" s="67"/>
      <c r="G299" s="4"/>
      <c r="H299" s="4"/>
      <c r="I299" s="2"/>
      <c r="J299" s="67" t="s">
        <v>38</v>
      </c>
      <c r="K299" s="67"/>
      <c r="L299" s="67" t="s">
        <v>391</v>
      </c>
      <c r="M299" s="67"/>
      <c r="N299" s="67"/>
      <c r="O299" s="67"/>
      <c r="P299" s="67"/>
      <c r="Q299" s="67"/>
      <c r="R299" s="4"/>
      <c r="S299" s="4"/>
      <c r="T299" s="2"/>
      <c r="U299" s="67" t="s">
        <v>38</v>
      </c>
      <c r="V299" s="67"/>
    </row>
    <row r="300" spans="1:33" ht="12.75" customHeight="1" x14ac:dyDescent="0.25">
      <c r="A300" s="6"/>
      <c r="G300" s="1"/>
      <c r="H300" s="103"/>
      <c r="I300" s="103"/>
      <c r="J300" s="103" t="s">
        <v>0</v>
      </c>
      <c r="K300" s="103"/>
      <c r="L300" s="23"/>
      <c r="M300" s="7"/>
      <c r="N300" s="7"/>
      <c r="O300" s="7"/>
      <c r="P300" s="7"/>
      <c r="Q300" s="7"/>
      <c r="R300" s="3"/>
      <c r="S300" s="441"/>
      <c r="T300" s="441"/>
      <c r="U300" s="441"/>
      <c r="V300" s="441"/>
      <c r="W300" s="23"/>
      <c r="X300" s="7"/>
      <c r="Y300" s="7"/>
      <c r="Z300" s="7"/>
      <c r="AA300" s="7"/>
      <c r="AB300" s="7"/>
      <c r="AC300" s="3"/>
      <c r="AD300" s="441"/>
      <c r="AE300" s="441"/>
      <c r="AF300" s="441"/>
      <c r="AG300" s="441"/>
    </row>
    <row r="301" spans="1:33" ht="12.75" customHeight="1" x14ac:dyDescent="0.25">
      <c r="H301" s="103"/>
      <c r="I301" s="103"/>
      <c r="J301" s="103" t="s">
        <v>632</v>
      </c>
      <c r="K301" s="103"/>
      <c r="L301" s="7"/>
      <c r="M301" s="7"/>
      <c r="N301" s="7"/>
      <c r="O301" s="7"/>
      <c r="P301" s="7"/>
      <c r="Q301" s="7"/>
      <c r="R301" s="7"/>
      <c r="S301" s="441"/>
      <c r="T301" s="441"/>
      <c r="U301" s="441"/>
      <c r="V301" s="441"/>
      <c r="W301" s="7"/>
      <c r="X301" s="7"/>
      <c r="Y301" s="7"/>
      <c r="Z301" s="7"/>
      <c r="AA301" s="7"/>
      <c r="AB301" s="7"/>
      <c r="AC301" s="7"/>
      <c r="AD301" s="441"/>
      <c r="AE301" s="441"/>
      <c r="AF301" s="441"/>
      <c r="AG301" s="441"/>
    </row>
    <row r="302" spans="1:33" ht="17.25" customHeight="1" x14ac:dyDescent="0.25">
      <c r="G302" s="3"/>
      <c r="H302" s="104" t="s">
        <v>633</v>
      </c>
      <c r="I302" s="104"/>
      <c r="J302" s="104"/>
      <c r="K302" s="104"/>
      <c r="L302" s="7"/>
      <c r="M302" s="7"/>
      <c r="N302" s="7"/>
      <c r="O302" s="7"/>
      <c r="P302" s="7"/>
      <c r="Q302" s="7"/>
      <c r="R302" s="3"/>
      <c r="S302" s="108"/>
      <c r="T302" s="108"/>
      <c r="U302" s="108"/>
      <c r="V302" s="108"/>
      <c r="W302" s="7"/>
      <c r="X302" s="7"/>
      <c r="Y302" s="7"/>
      <c r="Z302" s="7"/>
      <c r="AA302" s="7"/>
      <c r="AB302" s="7"/>
      <c r="AC302" s="3"/>
      <c r="AD302" s="108"/>
      <c r="AE302" s="108"/>
      <c r="AF302" s="108"/>
      <c r="AG302" s="108"/>
    </row>
    <row r="303" spans="1:33" ht="21.75" customHeight="1" x14ac:dyDescent="0.25">
      <c r="G303" s="3"/>
      <c r="H303" s="94" t="s">
        <v>1</v>
      </c>
      <c r="I303" s="94"/>
      <c r="J303" s="94"/>
      <c r="K303" s="94"/>
      <c r="L303" s="7"/>
      <c r="M303" s="7"/>
      <c r="N303" s="7"/>
      <c r="O303" s="7"/>
      <c r="P303" s="7"/>
      <c r="Q303" s="7"/>
      <c r="R303" s="3"/>
      <c r="S303" s="65"/>
      <c r="T303" s="65"/>
      <c r="U303" s="65"/>
      <c r="V303" s="65"/>
      <c r="W303" s="7"/>
      <c r="X303" s="7"/>
      <c r="Y303" s="7"/>
      <c r="Z303" s="7"/>
      <c r="AA303" s="7"/>
      <c r="AB303" s="7"/>
      <c r="AC303" s="3"/>
      <c r="AD303" s="65"/>
      <c r="AE303" s="65"/>
      <c r="AF303" s="65"/>
      <c r="AG303" s="65"/>
    </row>
    <row r="304" spans="1:33" ht="19.5" customHeight="1" x14ac:dyDescent="0.25">
      <c r="G304" s="3"/>
      <c r="H304" s="94" t="s">
        <v>2</v>
      </c>
      <c r="I304" s="94"/>
      <c r="J304" s="94"/>
      <c r="K304" s="94"/>
      <c r="L304" s="7"/>
      <c r="M304" s="7"/>
      <c r="N304" s="7"/>
      <c r="O304" s="7"/>
      <c r="P304" s="7"/>
      <c r="Q304" s="7"/>
      <c r="R304" s="3"/>
      <c r="S304" s="65"/>
      <c r="T304" s="65"/>
      <c r="U304" s="65"/>
      <c r="V304" s="65"/>
      <c r="W304" s="7"/>
      <c r="X304" s="7"/>
      <c r="Y304" s="7"/>
      <c r="Z304" s="7"/>
      <c r="AA304" s="7"/>
      <c r="AB304" s="7"/>
      <c r="AC304" s="3"/>
      <c r="AD304" s="65"/>
      <c r="AE304" s="65"/>
      <c r="AF304" s="65"/>
      <c r="AG304" s="65"/>
    </row>
    <row r="305" spans="1:33" ht="21" customHeight="1" x14ac:dyDescent="0.25">
      <c r="G305" s="3"/>
      <c r="H305" s="94" t="s">
        <v>3</v>
      </c>
      <c r="I305" s="94"/>
      <c r="J305" s="94"/>
      <c r="K305" s="94"/>
      <c r="L305" s="7"/>
      <c r="M305" s="7"/>
      <c r="N305" s="7"/>
      <c r="O305" s="7"/>
      <c r="P305" s="7"/>
      <c r="Q305" s="7"/>
      <c r="R305" s="3"/>
      <c r="S305" s="65"/>
      <c r="T305" s="65"/>
      <c r="U305" s="65"/>
      <c r="V305" s="65"/>
      <c r="W305" s="7"/>
      <c r="X305" s="7"/>
      <c r="Y305" s="7"/>
      <c r="Z305" s="7"/>
      <c r="AA305" s="7"/>
      <c r="AB305" s="7"/>
      <c r="AC305" s="3"/>
      <c r="AD305" s="65"/>
      <c r="AE305" s="65"/>
      <c r="AF305" s="65"/>
      <c r="AG305" s="65"/>
    </row>
    <row r="306" spans="1:33" x14ac:dyDescent="0.25">
      <c r="H306" s="95" t="s">
        <v>36</v>
      </c>
      <c r="I306" s="95"/>
      <c r="J306" s="95"/>
      <c r="K306" s="95"/>
      <c r="L306" s="7"/>
      <c r="M306" s="7"/>
      <c r="N306" s="7"/>
      <c r="O306" s="7"/>
      <c r="P306" s="7"/>
      <c r="Q306" s="7"/>
      <c r="R306" s="7"/>
      <c r="S306" s="65"/>
      <c r="T306" s="65"/>
      <c r="U306" s="65"/>
      <c r="V306" s="65"/>
      <c r="W306" s="7"/>
      <c r="X306" s="7"/>
      <c r="Y306" s="7"/>
      <c r="Z306" s="7"/>
      <c r="AA306" s="7"/>
      <c r="AB306" s="7"/>
      <c r="AC306" s="7"/>
      <c r="AD306" s="65"/>
      <c r="AE306" s="65"/>
      <c r="AF306" s="65"/>
      <c r="AG306" s="65"/>
    </row>
    <row r="307" spans="1:33" ht="4.5" customHeight="1" x14ac:dyDescent="0.25"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1:33" x14ac:dyDescent="0.25">
      <c r="C308" s="98" t="s">
        <v>721</v>
      </c>
      <c r="D308" s="98"/>
      <c r="E308" s="98"/>
      <c r="F308" s="98"/>
      <c r="G308" s="98"/>
      <c r="H308" s="98"/>
      <c r="I308" s="98"/>
      <c r="L308" s="7"/>
      <c r="M308" s="7"/>
      <c r="N308" s="440"/>
      <c r="O308" s="440"/>
      <c r="P308" s="440"/>
      <c r="Q308" s="440"/>
      <c r="R308" s="440"/>
      <c r="S308" s="440"/>
      <c r="T308" s="440"/>
      <c r="U308" s="7"/>
      <c r="V308" s="7"/>
      <c r="W308" s="7"/>
      <c r="X308" s="7"/>
      <c r="Y308" s="440"/>
      <c r="Z308" s="440"/>
      <c r="AA308" s="440"/>
      <c r="AB308" s="440"/>
      <c r="AC308" s="440"/>
      <c r="AD308" s="440"/>
      <c r="AE308" s="440"/>
      <c r="AF308" s="7"/>
      <c r="AG308" s="7"/>
    </row>
    <row r="309" spans="1:33" ht="5.25" customHeight="1" x14ac:dyDescent="0.25"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1:33" x14ac:dyDescent="0.25">
      <c r="A310" s="66" t="s">
        <v>16</v>
      </c>
      <c r="B310" s="66"/>
      <c r="C310" s="66"/>
      <c r="D310" s="66"/>
      <c r="E310" s="98" t="s">
        <v>717</v>
      </c>
      <c r="F310" s="98"/>
      <c r="G310" s="98"/>
      <c r="H310" s="98"/>
      <c r="I310" s="98"/>
      <c r="J310" s="98"/>
      <c r="K310" s="98"/>
      <c r="L310" s="64"/>
      <c r="M310" s="64"/>
      <c r="N310" s="64"/>
      <c r="O310" s="64"/>
      <c r="P310" s="440"/>
      <c r="Q310" s="440"/>
      <c r="R310" s="440"/>
      <c r="S310" s="440"/>
      <c r="T310" s="440"/>
      <c r="U310" s="440"/>
      <c r="V310" s="440"/>
      <c r="W310" s="64"/>
      <c r="X310" s="64"/>
      <c r="Y310" s="64"/>
      <c r="Z310" s="64"/>
      <c r="AA310" s="440"/>
      <c r="AB310" s="440"/>
      <c r="AC310" s="440"/>
      <c r="AD310" s="440"/>
      <c r="AE310" s="440"/>
      <c r="AF310" s="440"/>
      <c r="AG310" s="440"/>
    </row>
    <row r="311" spans="1:33" ht="28.5" customHeight="1" x14ac:dyDescent="0.25">
      <c r="A311" s="362" t="s">
        <v>17</v>
      </c>
      <c r="B311" s="362"/>
      <c r="C311" s="362"/>
      <c r="D311" s="362"/>
      <c r="E311" s="100" t="s">
        <v>743</v>
      </c>
      <c r="F311" s="100"/>
      <c r="G311" s="100"/>
      <c r="H311" s="100"/>
      <c r="I311" s="100"/>
      <c r="J311" s="100"/>
      <c r="K311" s="100"/>
      <c r="L311" s="436"/>
      <c r="M311" s="436"/>
      <c r="N311" s="436"/>
      <c r="O311" s="436"/>
      <c r="P311" s="437"/>
      <c r="Q311" s="437"/>
      <c r="R311" s="437"/>
      <c r="S311" s="437"/>
      <c r="T311" s="437"/>
      <c r="U311" s="437"/>
      <c r="V311" s="437"/>
      <c r="W311" s="436"/>
      <c r="X311" s="436"/>
      <c r="Y311" s="436"/>
      <c r="Z311" s="436"/>
      <c r="AA311" s="438"/>
      <c r="AB311" s="438"/>
      <c r="AC311" s="438"/>
      <c r="AD311" s="438"/>
      <c r="AE311" s="438"/>
      <c r="AF311" s="438"/>
      <c r="AG311" s="438"/>
    </row>
    <row r="312" spans="1:33" ht="15" customHeight="1" x14ac:dyDescent="0.25">
      <c r="A312" s="66" t="s">
        <v>18</v>
      </c>
      <c r="B312" s="66"/>
      <c r="C312" s="66"/>
      <c r="D312" s="66"/>
      <c r="E312" s="439"/>
      <c r="F312" s="439"/>
      <c r="G312" s="439"/>
      <c r="H312" s="439"/>
      <c r="I312" s="439"/>
      <c r="J312" s="439"/>
      <c r="K312" s="439"/>
      <c r="L312" s="64"/>
      <c r="M312" s="64"/>
      <c r="N312" s="64"/>
      <c r="O312" s="64"/>
      <c r="P312" s="108"/>
      <c r="Q312" s="108"/>
      <c r="R312" s="108"/>
      <c r="S312" s="108"/>
      <c r="T312" s="108"/>
      <c r="U312" s="108"/>
      <c r="V312" s="108"/>
      <c r="W312" s="64"/>
      <c r="X312" s="64"/>
      <c r="Y312" s="64"/>
      <c r="Z312" s="64"/>
      <c r="AA312" s="108"/>
      <c r="AB312" s="108"/>
      <c r="AC312" s="108"/>
      <c r="AD312" s="108"/>
      <c r="AE312" s="108"/>
      <c r="AF312" s="108"/>
      <c r="AG312" s="108"/>
    </row>
    <row r="313" spans="1:33" x14ac:dyDescent="0.25">
      <c r="A313" s="66" t="s">
        <v>24</v>
      </c>
      <c r="B313" s="66"/>
      <c r="C313" s="66"/>
      <c r="D313" s="66"/>
      <c r="E313" s="67">
        <v>80</v>
      </c>
      <c r="F313" s="67"/>
      <c r="G313" s="67"/>
      <c r="H313" s="67"/>
      <c r="I313" s="67"/>
      <c r="J313" s="67"/>
      <c r="K313" s="67"/>
      <c r="L313" s="64"/>
      <c r="M313" s="64"/>
      <c r="N313" s="64"/>
      <c r="O313" s="64"/>
      <c r="P313" s="108"/>
      <c r="Q313" s="108"/>
      <c r="R313" s="108"/>
      <c r="S313" s="108"/>
      <c r="T313" s="108"/>
      <c r="U313" s="108"/>
      <c r="V313" s="108"/>
      <c r="W313" s="64"/>
      <c r="X313" s="64"/>
      <c r="Y313" s="64"/>
      <c r="Z313" s="64"/>
      <c r="AA313" s="108"/>
      <c r="AB313" s="108"/>
      <c r="AC313" s="108"/>
      <c r="AD313" s="108"/>
      <c r="AE313" s="108"/>
      <c r="AF313" s="108"/>
      <c r="AG313" s="108"/>
    </row>
    <row r="314" spans="1:33" x14ac:dyDescent="0.25">
      <c r="A314" s="110" t="s">
        <v>19</v>
      </c>
      <c r="B314" s="110"/>
      <c r="C314" s="110"/>
      <c r="D314" s="110"/>
      <c r="E314" s="110"/>
      <c r="F314" s="105" t="s">
        <v>20</v>
      </c>
      <c r="G314" s="105"/>
      <c r="H314" s="105"/>
      <c r="I314" s="105"/>
      <c r="J314" s="105"/>
      <c r="K314" s="105"/>
      <c r="L314" s="419"/>
      <c r="M314" s="419"/>
      <c r="N314" s="419"/>
      <c r="O314" s="419"/>
      <c r="P314" s="419"/>
      <c r="Q314" s="108"/>
      <c r="R314" s="108"/>
      <c r="S314" s="108"/>
      <c r="T314" s="108"/>
      <c r="U314" s="108"/>
      <c r="V314" s="108"/>
      <c r="W314" s="419"/>
      <c r="X314" s="419"/>
      <c r="Y314" s="419"/>
      <c r="Z314" s="419"/>
      <c r="AA314" s="419"/>
      <c r="AB314" s="108"/>
      <c r="AC314" s="108"/>
      <c r="AD314" s="108"/>
      <c r="AE314" s="108"/>
      <c r="AF314" s="108"/>
      <c r="AG314" s="108"/>
    </row>
    <row r="315" spans="1:33" x14ac:dyDescent="0.25">
      <c r="A315" s="110"/>
      <c r="B315" s="110"/>
      <c r="C315" s="110"/>
      <c r="D315" s="110"/>
      <c r="E315" s="110"/>
      <c r="F315" s="105" t="s">
        <v>21</v>
      </c>
      <c r="G315" s="105"/>
      <c r="H315" s="105"/>
      <c r="I315" s="105" t="s">
        <v>22</v>
      </c>
      <c r="J315" s="105"/>
      <c r="K315" s="105"/>
      <c r="L315" s="419"/>
      <c r="M315" s="419"/>
      <c r="N315" s="419"/>
      <c r="O315" s="419"/>
      <c r="P315" s="419"/>
      <c r="Q315" s="108"/>
      <c r="R315" s="108"/>
      <c r="S315" s="108"/>
      <c r="T315" s="108"/>
      <c r="U315" s="108"/>
      <c r="V315" s="108"/>
      <c r="W315" s="419"/>
      <c r="X315" s="419"/>
      <c r="Y315" s="419"/>
      <c r="Z315" s="419"/>
      <c r="AA315" s="419"/>
      <c r="AB315" s="108"/>
      <c r="AC315" s="108"/>
      <c r="AD315" s="108"/>
      <c r="AE315" s="108"/>
      <c r="AF315" s="108"/>
      <c r="AG315" s="108"/>
    </row>
    <row r="316" spans="1:33" ht="15" customHeight="1" x14ac:dyDescent="0.25">
      <c r="A316" s="322" t="s">
        <v>50</v>
      </c>
      <c r="B316" s="322"/>
      <c r="C316" s="322"/>
      <c r="D316" s="322"/>
      <c r="E316" s="322"/>
      <c r="F316" s="427">
        <v>53.3</v>
      </c>
      <c r="G316" s="428"/>
      <c r="H316" s="429"/>
      <c r="I316" s="427">
        <v>53.3</v>
      </c>
      <c r="J316" s="428"/>
      <c r="K316" s="429"/>
      <c r="L316" s="64"/>
      <c r="M316" s="64"/>
      <c r="N316" s="64"/>
      <c r="O316" s="64"/>
      <c r="P316" s="64"/>
      <c r="Q316" s="364"/>
      <c r="R316" s="364"/>
      <c r="S316" s="364"/>
      <c r="T316" s="364"/>
      <c r="U316" s="364"/>
      <c r="V316" s="364"/>
      <c r="W316" s="64"/>
      <c r="X316" s="64"/>
      <c r="Y316" s="64"/>
      <c r="Z316" s="64"/>
      <c r="AA316" s="64"/>
      <c r="AB316" s="364"/>
      <c r="AC316" s="364"/>
      <c r="AD316" s="364"/>
      <c r="AE316" s="364"/>
      <c r="AF316" s="364"/>
      <c r="AG316" s="364"/>
    </row>
    <row r="317" spans="1:33" ht="15" customHeight="1" x14ac:dyDescent="0.25">
      <c r="A317" s="322" t="s">
        <v>5</v>
      </c>
      <c r="B317" s="322"/>
      <c r="C317" s="322"/>
      <c r="D317" s="322"/>
      <c r="E317" s="322"/>
      <c r="F317" s="427">
        <v>26.6</v>
      </c>
      <c r="G317" s="428"/>
      <c r="H317" s="429"/>
      <c r="I317" s="427">
        <v>26.6</v>
      </c>
      <c r="J317" s="428"/>
      <c r="K317" s="429"/>
      <c r="L317" s="64"/>
      <c r="M317" s="64"/>
      <c r="N317" s="64"/>
      <c r="O317" s="64"/>
      <c r="P317" s="64"/>
      <c r="Q317" s="364"/>
      <c r="R317" s="364"/>
      <c r="S317" s="364"/>
      <c r="T317" s="364"/>
      <c r="U317" s="364"/>
      <c r="V317" s="364"/>
      <c r="W317" s="64"/>
      <c r="X317" s="64"/>
      <c r="Y317" s="64"/>
      <c r="Z317" s="64"/>
      <c r="AA317" s="64"/>
      <c r="AB317" s="364"/>
      <c r="AC317" s="364"/>
      <c r="AD317" s="364"/>
      <c r="AE317" s="364"/>
      <c r="AF317" s="364"/>
      <c r="AG317" s="364"/>
    </row>
    <row r="318" spans="1:33" ht="15" customHeight="1" x14ac:dyDescent="0.25">
      <c r="A318" s="322" t="s">
        <v>7</v>
      </c>
      <c r="B318" s="322"/>
      <c r="C318" s="322"/>
      <c r="D318" s="322"/>
      <c r="E318" s="322"/>
      <c r="F318" s="427">
        <v>3.5</v>
      </c>
      <c r="G318" s="428"/>
      <c r="H318" s="429"/>
      <c r="I318" s="427">
        <v>3.5</v>
      </c>
      <c r="J318" s="428"/>
      <c r="K318" s="429"/>
      <c r="L318" s="64"/>
      <c r="M318" s="64"/>
      <c r="N318" s="64"/>
      <c r="O318" s="64"/>
      <c r="P318" s="64"/>
      <c r="Q318" s="364"/>
      <c r="R318" s="364"/>
      <c r="S318" s="364"/>
      <c r="T318" s="364"/>
      <c r="U318" s="364"/>
      <c r="V318" s="364"/>
      <c r="W318" s="64"/>
      <c r="X318" s="64"/>
      <c r="Y318" s="64"/>
      <c r="Z318" s="64"/>
      <c r="AA318" s="64"/>
      <c r="AB318" s="364"/>
      <c r="AC318" s="364"/>
      <c r="AD318" s="364"/>
      <c r="AE318" s="364"/>
      <c r="AF318" s="364"/>
      <c r="AG318" s="364"/>
    </row>
    <row r="319" spans="1:33" ht="15" customHeight="1" x14ac:dyDescent="0.25">
      <c r="A319" s="322" t="s">
        <v>55</v>
      </c>
      <c r="B319" s="322"/>
      <c r="C319" s="322"/>
      <c r="D319" s="322"/>
      <c r="E319" s="322"/>
      <c r="F319" s="427">
        <v>1.3</v>
      </c>
      <c r="G319" s="428"/>
      <c r="H319" s="429"/>
      <c r="I319" s="427">
        <v>1.3</v>
      </c>
      <c r="J319" s="428"/>
      <c r="K319" s="429"/>
      <c r="L319" s="64"/>
      <c r="M319" s="64"/>
      <c r="N319" s="64"/>
      <c r="O319" s="64"/>
      <c r="P319" s="64"/>
      <c r="Q319" s="364"/>
      <c r="R319" s="364"/>
      <c r="S319" s="364"/>
      <c r="T319" s="364"/>
      <c r="U319" s="364"/>
      <c r="V319" s="364"/>
      <c r="W319" s="64"/>
      <c r="X319" s="64"/>
      <c r="Y319" s="64"/>
      <c r="Z319" s="64"/>
      <c r="AA319" s="64"/>
      <c r="AB319" s="364"/>
      <c r="AC319" s="364"/>
      <c r="AD319" s="364"/>
      <c r="AE319" s="364"/>
      <c r="AF319" s="364"/>
      <c r="AG319" s="364"/>
    </row>
    <row r="320" spans="1:33" ht="15" customHeight="1" x14ac:dyDescent="0.25">
      <c r="A320" s="322" t="s">
        <v>297</v>
      </c>
      <c r="B320" s="322"/>
      <c r="C320" s="322"/>
      <c r="D320" s="322"/>
      <c r="E320" s="322"/>
      <c r="F320" s="433">
        <v>0.1</v>
      </c>
      <c r="G320" s="434"/>
      <c r="H320" s="435"/>
      <c r="I320" s="427">
        <v>5</v>
      </c>
      <c r="J320" s="428"/>
      <c r="K320" s="429"/>
      <c r="L320" s="64"/>
      <c r="M320" s="64"/>
      <c r="N320" s="64"/>
      <c r="O320" s="64"/>
      <c r="P320" s="64"/>
      <c r="Q320" s="364"/>
      <c r="R320" s="364"/>
      <c r="S320" s="364"/>
      <c r="T320" s="364"/>
      <c r="U320" s="364"/>
      <c r="V320" s="364"/>
      <c r="W320" s="64"/>
      <c r="X320" s="64"/>
      <c r="Y320" s="64"/>
      <c r="Z320" s="64"/>
      <c r="AA320" s="64"/>
      <c r="AB320" s="364"/>
      <c r="AC320" s="364"/>
      <c r="AD320" s="364"/>
      <c r="AE320" s="364"/>
      <c r="AF320" s="364"/>
      <c r="AG320" s="364"/>
    </row>
    <row r="321" spans="1:33" ht="15" customHeight="1" x14ac:dyDescent="0.25">
      <c r="A321" s="322" t="s">
        <v>300</v>
      </c>
      <c r="B321" s="322"/>
      <c r="C321" s="322"/>
      <c r="D321" s="322"/>
      <c r="E321" s="322"/>
      <c r="F321" s="427">
        <v>6.6</v>
      </c>
      <c r="G321" s="428"/>
      <c r="H321" s="429"/>
      <c r="I321" s="427">
        <v>6.6</v>
      </c>
      <c r="J321" s="428"/>
      <c r="K321" s="429"/>
      <c r="L321" s="64"/>
      <c r="M321" s="64"/>
      <c r="N321" s="64"/>
      <c r="O321" s="64"/>
      <c r="P321" s="64"/>
      <c r="Q321" s="364"/>
      <c r="R321" s="364"/>
      <c r="S321" s="364"/>
      <c r="T321" s="364"/>
      <c r="U321" s="364"/>
      <c r="V321" s="364"/>
      <c r="W321" s="64"/>
      <c r="X321" s="64"/>
      <c r="Y321" s="64"/>
      <c r="Z321" s="64"/>
      <c r="AA321" s="64"/>
      <c r="AB321" s="364"/>
      <c r="AC321" s="364"/>
      <c r="AD321" s="364"/>
      <c r="AE321" s="364"/>
      <c r="AF321" s="364"/>
      <c r="AG321" s="364"/>
    </row>
    <row r="322" spans="1:33" ht="15" customHeight="1" x14ac:dyDescent="0.25">
      <c r="A322" s="322" t="s">
        <v>299</v>
      </c>
      <c r="B322" s="322"/>
      <c r="C322" s="322"/>
      <c r="D322" s="322"/>
      <c r="E322" s="322"/>
      <c r="F322" s="427">
        <v>0.6</v>
      </c>
      <c r="G322" s="428"/>
      <c r="H322" s="429"/>
      <c r="I322" s="427">
        <v>0.6</v>
      </c>
      <c r="J322" s="428"/>
      <c r="K322" s="429"/>
      <c r="L322" s="64"/>
      <c r="M322" s="64"/>
      <c r="N322" s="64"/>
      <c r="O322" s="64"/>
      <c r="P322" s="64"/>
      <c r="Q322" s="364"/>
      <c r="R322" s="364"/>
      <c r="S322" s="364"/>
      <c r="T322" s="364"/>
      <c r="U322" s="364"/>
      <c r="V322" s="364"/>
      <c r="W322" s="64"/>
      <c r="X322" s="64"/>
      <c r="Y322" s="64"/>
      <c r="Z322" s="64"/>
      <c r="AA322" s="64"/>
      <c r="AB322" s="364"/>
      <c r="AC322" s="364"/>
      <c r="AD322" s="364"/>
      <c r="AE322" s="364"/>
      <c r="AF322" s="364"/>
      <c r="AG322" s="364"/>
    </row>
    <row r="323" spans="1:33" ht="15" customHeight="1" x14ac:dyDescent="0.25">
      <c r="A323" s="322" t="s">
        <v>25</v>
      </c>
      <c r="B323" s="322"/>
      <c r="C323" s="322"/>
      <c r="D323" s="322"/>
      <c r="E323" s="322"/>
      <c r="F323" s="427"/>
      <c r="G323" s="428"/>
      <c r="H323" s="429"/>
      <c r="I323" s="430">
        <v>80</v>
      </c>
      <c r="J323" s="431"/>
      <c r="K323" s="432"/>
      <c r="L323" s="64"/>
      <c r="M323" s="64"/>
      <c r="N323" s="64"/>
      <c r="O323" s="64"/>
      <c r="P323" s="64"/>
      <c r="Q323" s="364"/>
      <c r="R323" s="364"/>
      <c r="S323" s="364"/>
      <c r="T323" s="364"/>
      <c r="U323" s="364"/>
      <c r="V323" s="364"/>
      <c r="W323" s="64"/>
      <c r="X323" s="64"/>
      <c r="Y323" s="64"/>
      <c r="Z323" s="64"/>
      <c r="AA323" s="64"/>
      <c r="AB323" s="364"/>
      <c r="AC323" s="364"/>
      <c r="AD323" s="364"/>
      <c r="AE323" s="364"/>
      <c r="AF323" s="364"/>
      <c r="AG323" s="364"/>
    </row>
    <row r="324" spans="1:33" ht="15" customHeight="1" x14ac:dyDescent="0.25">
      <c r="A324" s="426"/>
      <c r="B324" s="426"/>
      <c r="C324" s="426"/>
      <c r="D324" s="426"/>
      <c r="E324" s="426"/>
      <c r="F324" s="427"/>
      <c r="G324" s="428"/>
      <c r="H324" s="429"/>
      <c r="I324" s="427"/>
      <c r="J324" s="428"/>
      <c r="K324" s="429"/>
      <c r="L324" s="64"/>
      <c r="M324" s="64"/>
      <c r="N324" s="64"/>
      <c r="O324" s="64"/>
      <c r="P324" s="64"/>
      <c r="Q324" s="364"/>
      <c r="R324" s="364"/>
      <c r="S324" s="364"/>
      <c r="T324" s="364"/>
      <c r="U324" s="364"/>
      <c r="V324" s="364"/>
      <c r="W324" s="64"/>
      <c r="X324" s="64"/>
      <c r="Y324" s="64"/>
      <c r="Z324" s="64"/>
      <c r="AA324" s="64"/>
      <c r="AB324" s="364"/>
      <c r="AC324" s="364"/>
      <c r="AD324" s="364"/>
      <c r="AE324" s="364"/>
      <c r="AF324" s="364"/>
      <c r="AG324" s="364"/>
    </row>
    <row r="325" spans="1:33" ht="15" hidden="1" customHeight="1" x14ac:dyDescent="0.25">
      <c r="A325" s="426"/>
      <c r="B325" s="426"/>
      <c r="C325" s="426"/>
      <c r="D325" s="426"/>
      <c r="E325" s="426"/>
      <c r="F325" s="433"/>
      <c r="G325" s="434"/>
      <c r="H325" s="435"/>
      <c r="I325" s="427"/>
      <c r="J325" s="428"/>
      <c r="K325" s="429"/>
      <c r="L325" s="64"/>
      <c r="M325" s="64"/>
      <c r="N325" s="64"/>
      <c r="O325" s="64"/>
      <c r="P325" s="64"/>
      <c r="Q325" s="364"/>
      <c r="R325" s="364"/>
      <c r="S325" s="364"/>
      <c r="T325" s="364"/>
      <c r="U325" s="364"/>
      <c r="V325" s="364"/>
      <c r="W325" s="64"/>
      <c r="X325" s="64"/>
      <c r="Y325" s="64"/>
      <c r="Z325" s="64"/>
      <c r="AA325" s="64"/>
      <c r="AB325" s="364"/>
      <c r="AC325" s="364"/>
      <c r="AD325" s="364"/>
      <c r="AE325" s="364"/>
      <c r="AF325" s="364"/>
      <c r="AG325" s="364"/>
    </row>
    <row r="326" spans="1:33" ht="15" hidden="1" customHeight="1" x14ac:dyDescent="0.25">
      <c r="A326" s="426"/>
      <c r="B326" s="426"/>
      <c r="C326" s="426"/>
      <c r="D326" s="426"/>
      <c r="E326" s="426"/>
      <c r="F326" s="427"/>
      <c r="G326" s="428"/>
      <c r="H326" s="429"/>
      <c r="I326" s="427"/>
      <c r="J326" s="428"/>
      <c r="K326" s="429"/>
      <c r="L326" s="64"/>
      <c r="M326" s="64"/>
      <c r="N326" s="64"/>
      <c r="O326" s="64"/>
      <c r="P326" s="64"/>
      <c r="Q326" s="364"/>
      <c r="R326" s="364"/>
      <c r="S326" s="364"/>
      <c r="T326" s="364"/>
      <c r="U326" s="364"/>
      <c r="V326" s="364"/>
      <c r="W326" s="64"/>
      <c r="X326" s="64"/>
      <c r="Y326" s="64"/>
      <c r="Z326" s="64"/>
      <c r="AA326" s="64"/>
      <c r="AB326" s="364"/>
      <c r="AC326" s="364"/>
      <c r="AD326" s="364"/>
      <c r="AE326" s="364"/>
      <c r="AF326" s="364"/>
      <c r="AG326" s="364"/>
    </row>
    <row r="327" spans="1:33" ht="15" hidden="1" customHeight="1" x14ac:dyDescent="0.25">
      <c r="A327" s="426"/>
      <c r="B327" s="426"/>
      <c r="C327" s="426"/>
      <c r="D327" s="426"/>
      <c r="E327" s="426"/>
      <c r="F327" s="427"/>
      <c r="G327" s="428"/>
      <c r="H327" s="429"/>
      <c r="I327" s="427"/>
      <c r="J327" s="428"/>
      <c r="K327" s="429"/>
      <c r="L327" s="53"/>
      <c r="M327" s="53"/>
      <c r="N327" s="53"/>
      <c r="O327" s="53"/>
      <c r="P327" s="53"/>
      <c r="Q327" s="54"/>
      <c r="R327" s="54"/>
      <c r="S327" s="54"/>
      <c r="T327" s="54"/>
      <c r="U327" s="54"/>
      <c r="V327" s="54"/>
      <c r="W327" s="53"/>
      <c r="X327" s="53"/>
      <c r="Y327" s="53"/>
      <c r="Z327" s="53"/>
      <c r="AA327" s="53"/>
      <c r="AB327" s="54"/>
      <c r="AC327" s="54"/>
      <c r="AD327" s="54"/>
      <c r="AE327" s="54"/>
      <c r="AF327" s="54"/>
      <c r="AG327" s="54"/>
    </row>
    <row r="328" spans="1:33" ht="15" hidden="1" customHeight="1" x14ac:dyDescent="0.25">
      <c r="A328" s="426"/>
      <c r="B328" s="426"/>
      <c r="C328" s="426"/>
      <c r="D328" s="426"/>
      <c r="E328" s="426"/>
      <c r="F328" s="433"/>
      <c r="G328" s="434"/>
      <c r="H328" s="435"/>
      <c r="I328" s="427"/>
      <c r="J328" s="428"/>
      <c r="K328" s="429"/>
      <c r="L328" s="53"/>
      <c r="M328" s="53"/>
      <c r="N328" s="53"/>
      <c r="O328" s="53"/>
      <c r="P328" s="53"/>
      <c r="Q328" s="54"/>
      <c r="R328" s="54"/>
      <c r="S328" s="54"/>
      <c r="T328" s="54"/>
      <c r="U328" s="54"/>
      <c r="V328" s="54"/>
      <c r="W328" s="53"/>
      <c r="X328" s="53"/>
      <c r="Y328" s="53"/>
      <c r="Z328" s="53"/>
      <c r="AA328" s="53"/>
      <c r="AB328" s="54"/>
      <c r="AC328" s="54"/>
      <c r="AD328" s="54"/>
      <c r="AE328" s="54"/>
      <c r="AF328" s="54"/>
      <c r="AG328" s="54"/>
    </row>
    <row r="329" spans="1:33" ht="15" customHeight="1" x14ac:dyDescent="0.25">
      <c r="A329" s="426"/>
      <c r="B329" s="426"/>
      <c r="C329" s="426"/>
      <c r="D329" s="426"/>
      <c r="E329" s="426"/>
      <c r="F329" s="427"/>
      <c r="G329" s="428"/>
      <c r="H329" s="429"/>
      <c r="I329" s="427"/>
      <c r="J329" s="428"/>
      <c r="K329" s="429"/>
      <c r="L329" s="64"/>
      <c r="M329" s="64"/>
      <c r="N329" s="64"/>
      <c r="O329" s="64"/>
      <c r="P329" s="64"/>
      <c r="Q329" s="364"/>
      <c r="R329" s="364"/>
      <c r="S329" s="364"/>
      <c r="T329" s="364"/>
      <c r="U329" s="364"/>
      <c r="V329" s="364"/>
      <c r="W329" s="64"/>
      <c r="X329" s="64"/>
      <c r="Y329" s="64"/>
      <c r="Z329" s="64"/>
      <c r="AA329" s="64"/>
      <c r="AB329" s="364"/>
      <c r="AC329" s="364"/>
      <c r="AD329" s="364"/>
      <c r="AE329" s="364"/>
      <c r="AF329" s="364"/>
      <c r="AG329" s="364"/>
    </row>
    <row r="330" spans="1:33" x14ac:dyDescent="0.25">
      <c r="A330" s="68" t="s">
        <v>291</v>
      </c>
      <c r="B330" s="68"/>
      <c r="C330" s="68"/>
      <c r="D330" s="68"/>
      <c r="E330" s="68"/>
      <c r="F330" s="68"/>
      <c r="G330" s="68"/>
      <c r="H330" s="68"/>
      <c r="I330" s="84"/>
      <c r="J330" s="84"/>
      <c r="K330" s="84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</row>
    <row r="331" spans="1:33" ht="15" customHeight="1" x14ac:dyDescent="0.25">
      <c r="A331" s="105" t="s">
        <v>26</v>
      </c>
      <c r="B331" s="105"/>
      <c r="C331" s="105"/>
      <c r="D331" s="105"/>
      <c r="E331" s="105"/>
      <c r="F331" s="105"/>
      <c r="G331" s="106" t="s">
        <v>30</v>
      </c>
      <c r="H331" s="106"/>
      <c r="I331" s="75" t="s">
        <v>9</v>
      </c>
      <c r="J331" s="76"/>
      <c r="K331" s="77"/>
      <c r="L331" s="108"/>
      <c r="M331" s="108"/>
      <c r="N331" s="108"/>
      <c r="O331" s="108"/>
      <c r="P331" s="108"/>
      <c r="Q331" s="108"/>
      <c r="R331" s="425"/>
      <c r="S331" s="425"/>
      <c r="T331" s="419"/>
      <c r="U331" s="419"/>
      <c r="V331" s="419"/>
      <c r="W331" s="108"/>
      <c r="X331" s="108"/>
      <c r="Y331" s="108"/>
      <c r="Z331" s="108"/>
      <c r="AA331" s="108"/>
      <c r="AB331" s="108"/>
      <c r="AC331" s="425"/>
      <c r="AD331" s="425"/>
      <c r="AE331" s="419"/>
      <c r="AF331" s="419"/>
      <c r="AG331" s="419"/>
    </row>
    <row r="332" spans="1:33" x14ac:dyDescent="0.25">
      <c r="A332" s="105" t="s">
        <v>27</v>
      </c>
      <c r="B332" s="105"/>
      <c r="C332" s="105" t="s">
        <v>28</v>
      </c>
      <c r="D332" s="105"/>
      <c r="E332" s="105" t="s">
        <v>29</v>
      </c>
      <c r="F332" s="105"/>
      <c r="G332" s="106"/>
      <c r="H332" s="106"/>
      <c r="I332" s="78"/>
      <c r="J332" s="79"/>
      <c r="K332" s="80"/>
      <c r="L332" s="108"/>
      <c r="M332" s="108"/>
      <c r="N332" s="108"/>
      <c r="O332" s="108"/>
      <c r="P332" s="108"/>
      <c r="Q332" s="108"/>
      <c r="R332" s="425"/>
      <c r="S332" s="425"/>
      <c r="T332" s="419"/>
      <c r="U332" s="419"/>
      <c r="V332" s="419"/>
      <c r="W332" s="108"/>
      <c r="X332" s="108"/>
      <c r="Y332" s="108"/>
      <c r="Z332" s="108"/>
      <c r="AA332" s="108"/>
      <c r="AB332" s="108"/>
      <c r="AC332" s="425"/>
      <c r="AD332" s="425"/>
      <c r="AE332" s="419"/>
      <c r="AF332" s="419"/>
      <c r="AG332" s="419"/>
    </row>
    <row r="333" spans="1:33" x14ac:dyDescent="0.25">
      <c r="A333" s="107">
        <v>6.5</v>
      </c>
      <c r="B333" s="107"/>
      <c r="C333" s="107">
        <v>5.3</v>
      </c>
      <c r="D333" s="107"/>
      <c r="E333" s="107">
        <v>33.200000000000003</v>
      </c>
      <c r="F333" s="107"/>
      <c r="G333" s="107">
        <v>136.30000000000001</v>
      </c>
      <c r="H333" s="107"/>
      <c r="I333" s="279">
        <v>0</v>
      </c>
      <c r="J333" s="91"/>
      <c r="K333" s="5"/>
      <c r="L333" s="364"/>
      <c r="M333" s="364"/>
      <c r="N333" s="364"/>
      <c r="O333" s="364"/>
      <c r="P333" s="364"/>
      <c r="Q333" s="364"/>
      <c r="R333" s="364"/>
      <c r="S333" s="364"/>
      <c r="T333" s="364"/>
      <c r="U333" s="364"/>
      <c r="V333" s="3"/>
      <c r="W333" s="364"/>
      <c r="X333" s="364"/>
      <c r="Y333" s="364"/>
      <c r="Z333" s="364"/>
      <c r="AA333" s="364"/>
      <c r="AB333" s="364"/>
      <c r="AC333" s="364"/>
      <c r="AD333" s="364"/>
      <c r="AE333" s="364"/>
      <c r="AF333" s="364"/>
      <c r="AG333" s="3"/>
    </row>
    <row r="334" spans="1:33" x14ac:dyDescent="0.25">
      <c r="A334" s="84" t="s">
        <v>32</v>
      </c>
      <c r="B334" s="84"/>
      <c r="C334" s="84"/>
      <c r="D334" s="84"/>
      <c r="E334" s="84"/>
      <c r="F334" s="84"/>
      <c r="G334" s="84"/>
      <c r="H334" s="84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</row>
    <row r="335" spans="1:33" ht="99" customHeight="1" x14ac:dyDescent="0.25">
      <c r="A335" s="421" t="s">
        <v>718</v>
      </c>
      <c r="B335" s="422"/>
      <c r="C335" s="422"/>
      <c r="D335" s="422"/>
      <c r="E335" s="422"/>
      <c r="F335" s="422"/>
      <c r="G335" s="422"/>
      <c r="H335" s="422"/>
      <c r="I335" s="422"/>
      <c r="J335" s="422"/>
      <c r="K335" s="422"/>
      <c r="L335" s="423"/>
      <c r="M335" s="424"/>
      <c r="N335" s="424"/>
      <c r="O335" s="424"/>
      <c r="P335" s="424"/>
      <c r="Q335" s="424"/>
      <c r="R335" s="424"/>
      <c r="S335" s="424"/>
      <c r="T335" s="424"/>
      <c r="U335" s="424"/>
      <c r="V335" s="424"/>
      <c r="W335" s="423"/>
      <c r="X335" s="424"/>
      <c r="Y335" s="424"/>
      <c r="Z335" s="424"/>
      <c r="AA335" s="424"/>
      <c r="AB335" s="424"/>
      <c r="AC335" s="424"/>
      <c r="AD335" s="424"/>
      <c r="AE335" s="424"/>
      <c r="AF335" s="424"/>
      <c r="AG335" s="424"/>
    </row>
    <row r="336" spans="1:33" x14ac:dyDescent="0.25">
      <c r="A336" s="67" t="s">
        <v>10</v>
      </c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</row>
    <row r="337" spans="1:33" ht="22.5" customHeight="1" x14ac:dyDescent="0.25">
      <c r="A337" s="265" t="s">
        <v>719</v>
      </c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420"/>
      <c r="M337" s="420"/>
      <c r="N337" s="420"/>
      <c r="O337" s="420"/>
      <c r="P337" s="420"/>
      <c r="Q337" s="420"/>
      <c r="R337" s="420"/>
      <c r="S337" s="420"/>
      <c r="T337" s="420"/>
      <c r="U337" s="420"/>
      <c r="V337" s="420"/>
      <c r="W337" s="420"/>
      <c r="X337" s="420"/>
      <c r="Y337" s="420"/>
      <c r="Z337" s="420"/>
      <c r="AA337" s="420"/>
      <c r="AB337" s="420"/>
      <c r="AC337" s="420"/>
      <c r="AD337" s="420"/>
      <c r="AE337" s="420"/>
      <c r="AF337" s="420"/>
      <c r="AG337" s="420"/>
    </row>
    <row r="338" spans="1:33" x14ac:dyDescent="0.25">
      <c r="A338" s="67" t="s">
        <v>11</v>
      </c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</row>
    <row r="339" spans="1:33" ht="54.75" customHeight="1" x14ac:dyDescent="0.25">
      <c r="A339" s="265" t="s">
        <v>720</v>
      </c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420"/>
      <c r="M339" s="420"/>
      <c r="N339" s="420"/>
      <c r="O339" s="420"/>
      <c r="P339" s="420"/>
      <c r="Q339" s="420"/>
      <c r="R339" s="420"/>
      <c r="S339" s="420"/>
      <c r="T339" s="420"/>
      <c r="U339" s="420"/>
      <c r="V339" s="420"/>
      <c r="W339" s="420"/>
      <c r="X339" s="420"/>
      <c r="Y339" s="420"/>
      <c r="Z339" s="420"/>
      <c r="AA339" s="420"/>
      <c r="AB339" s="420"/>
      <c r="AC339" s="420"/>
      <c r="AD339" s="420"/>
      <c r="AE339" s="420"/>
      <c r="AF339" s="420"/>
      <c r="AG339" s="420"/>
    </row>
    <row r="340" spans="1:33" x14ac:dyDescent="0.25">
      <c r="A340" s="64"/>
      <c r="B340" s="64"/>
      <c r="C340" s="64"/>
      <c r="D340" s="64"/>
      <c r="E340" s="7"/>
      <c r="F340" s="7"/>
      <c r="G340" s="7"/>
      <c r="H340" s="7"/>
      <c r="I340" s="7"/>
      <c r="J340" s="7"/>
      <c r="K340" s="7"/>
      <c r="L340" s="64"/>
      <c r="M340" s="64"/>
      <c r="N340" s="64"/>
      <c r="O340" s="64"/>
      <c r="P340" s="7"/>
      <c r="Q340" s="7"/>
      <c r="R340" s="7"/>
      <c r="S340" s="7"/>
      <c r="T340" s="7"/>
      <c r="U340" s="7"/>
      <c r="V340" s="7"/>
      <c r="W340" s="64"/>
      <c r="X340" s="64"/>
      <c r="Y340" s="64"/>
      <c r="Z340" s="64"/>
      <c r="AA340" s="7"/>
      <c r="AB340" s="7"/>
      <c r="AC340" s="7"/>
      <c r="AD340" s="7"/>
      <c r="AE340" s="7"/>
      <c r="AF340" s="7"/>
      <c r="AG340" s="7"/>
    </row>
    <row r="341" spans="1:33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1:33" x14ac:dyDescent="0.25">
      <c r="A342" s="65"/>
      <c r="B342" s="65"/>
      <c r="C342" s="65"/>
      <c r="D342" s="8"/>
      <c r="E342" s="65"/>
      <c r="F342" s="65"/>
      <c r="G342" s="65"/>
      <c r="H342" s="8"/>
      <c r="I342" s="65"/>
      <c r="J342" s="65"/>
      <c r="K342" s="65"/>
      <c r="L342" s="65"/>
      <c r="M342" s="65"/>
      <c r="N342" s="65"/>
      <c r="O342" s="8"/>
      <c r="P342" s="65"/>
      <c r="Q342" s="65"/>
      <c r="R342" s="65"/>
      <c r="S342" s="8"/>
      <c r="T342" s="65"/>
      <c r="U342" s="65"/>
      <c r="V342" s="65"/>
      <c r="W342" s="65"/>
      <c r="X342" s="65"/>
      <c r="Y342" s="65"/>
      <c r="Z342" s="8"/>
      <c r="AA342" s="65"/>
      <c r="AB342" s="65"/>
      <c r="AC342" s="65"/>
      <c r="AD342" s="8"/>
      <c r="AE342" s="65"/>
      <c r="AF342" s="65"/>
      <c r="AG342" s="65"/>
    </row>
    <row r="343" spans="1:33" x14ac:dyDescent="0.25">
      <c r="A343" s="64"/>
      <c r="B343" s="64"/>
      <c r="C343" s="64"/>
      <c r="D343" s="64"/>
      <c r="E343" s="7"/>
      <c r="F343" s="7"/>
      <c r="G343" s="7"/>
      <c r="H343" s="7"/>
      <c r="I343" s="7"/>
      <c r="J343" s="7"/>
      <c r="K343" s="7"/>
      <c r="L343" s="64"/>
      <c r="M343" s="64"/>
      <c r="N343" s="64"/>
      <c r="O343" s="64"/>
      <c r="P343" s="7"/>
      <c r="Q343" s="7"/>
      <c r="R343" s="7"/>
      <c r="S343" s="7"/>
      <c r="T343" s="7"/>
      <c r="U343" s="7"/>
      <c r="V343" s="7"/>
      <c r="W343" s="64"/>
      <c r="X343" s="64"/>
      <c r="Y343" s="64"/>
      <c r="Z343" s="64"/>
      <c r="AA343" s="7"/>
      <c r="AB343" s="7"/>
      <c r="AC343" s="7"/>
      <c r="AD343" s="7"/>
      <c r="AE343" s="7"/>
      <c r="AF343" s="7"/>
      <c r="AG343" s="7"/>
    </row>
    <row r="344" spans="1:33" x14ac:dyDescent="0.25">
      <c r="A344" s="67" t="s">
        <v>391</v>
      </c>
      <c r="B344" s="67"/>
      <c r="C344" s="67"/>
      <c r="D344" s="67"/>
      <c r="E344" s="67"/>
      <c r="F344" s="67"/>
      <c r="G344" s="4"/>
      <c r="H344" s="4"/>
      <c r="I344" s="2"/>
      <c r="J344" s="67" t="s">
        <v>38</v>
      </c>
      <c r="K344" s="67"/>
      <c r="L344" s="64"/>
      <c r="M344" s="64"/>
      <c r="N344" s="64"/>
      <c r="O344" s="64"/>
      <c r="P344" s="64"/>
      <c r="Q344" s="64"/>
      <c r="R344" s="7"/>
      <c r="S344" s="7"/>
      <c r="T344" s="3"/>
      <c r="U344" s="108"/>
      <c r="V344" s="108"/>
      <c r="W344" s="64"/>
      <c r="X344" s="64"/>
      <c r="Y344" s="64"/>
      <c r="Z344" s="64"/>
      <c r="AA344" s="64"/>
      <c r="AB344" s="64"/>
      <c r="AC344" s="7"/>
      <c r="AD344" s="7"/>
      <c r="AE344" s="3"/>
      <c r="AF344" s="108"/>
      <c r="AG344" s="108"/>
    </row>
    <row r="345" spans="1:33" x14ac:dyDescent="0.25">
      <c r="A345" s="6"/>
      <c r="G345" s="1"/>
      <c r="H345" s="103"/>
      <c r="I345" s="103"/>
      <c r="J345" s="103" t="s">
        <v>0</v>
      </c>
      <c r="K345" s="103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</row>
    <row r="346" spans="1:33" ht="15.75" customHeight="1" x14ac:dyDescent="0.25">
      <c r="H346" s="103"/>
      <c r="I346" s="103"/>
      <c r="J346" s="103" t="s">
        <v>632</v>
      </c>
      <c r="K346" s="103"/>
      <c r="L346" s="469"/>
      <c r="M346" s="469"/>
      <c r="N346" s="469"/>
      <c r="O346" s="469"/>
      <c r="P346" s="469"/>
      <c r="Q346" s="469"/>
      <c r="R346" s="469"/>
      <c r="S346" s="469"/>
      <c r="T346" s="469"/>
      <c r="U346" s="469"/>
      <c r="V346" s="469"/>
    </row>
    <row r="347" spans="1:33" x14ac:dyDescent="0.25">
      <c r="G347" s="3"/>
      <c r="H347" s="104" t="s">
        <v>633</v>
      </c>
      <c r="I347" s="104"/>
      <c r="J347" s="104"/>
      <c r="K347" s="104"/>
      <c r="L347" s="224"/>
      <c r="M347" s="224"/>
      <c r="N347" s="224"/>
      <c r="O347" s="224"/>
      <c r="P347" s="23"/>
      <c r="Q347" s="23"/>
      <c r="R347" s="23"/>
      <c r="S347" s="23"/>
      <c r="T347" s="23"/>
      <c r="U347" s="23"/>
      <c r="V347" s="23"/>
    </row>
    <row r="348" spans="1:33" ht="18.75" customHeight="1" x14ac:dyDescent="0.25">
      <c r="G348" s="3"/>
      <c r="H348" s="94" t="s">
        <v>1</v>
      </c>
      <c r="I348" s="94"/>
      <c r="J348" s="94"/>
      <c r="K348" s="94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33" ht="18" customHeight="1" x14ac:dyDescent="0.25">
      <c r="G349" s="3"/>
      <c r="H349" s="94" t="s">
        <v>2</v>
      </c>
      <c r="I349" s="94"/>
      <c r="J349" s="94"/>
      <c r="K349" s="94"/>
      <c r="L349" s="95"/>
      <c r="M349" s="95"/>
      <c r="N349" s="95"/>
      <c r="O349" s="26"/>
      <c r="P349" s="95"/>
      <c r="Q349" s="95"/>
      <c r="R349" s="95"/>
      <c r="S349" s="26"/>
      <c r="T349" s="95"/>
      <c r="U349" s="95"/>
      <c r="V349" s="95"/>
    </row>
    <row r="350" spans="1:33" ht="18.75" customHeight="1" x14ac:dyDescent="0.25">
      <c r="G350" s="3"/>
      <c r="H350" s="94" t="s">
        <v>3</v>
      </c>
      <c r="I350" s="94"/>
      <c r="J350" s="94"/>
      <c r="K350" s="94"/>
      <c r="L350" s="224"/>
      <c r="M350" s="224"/>
      <c r="N350" s="224"/>
      <c r="O350" s="224"/>
      <c r="P350" s="23"/>
      <c r="Q350" s="23"/>
      <c r="R350" s="23"/>
      <c r="S350" s="23"/>
      <c r="T350" s="23"/>
      <c r="U350" s="23"/>
      <c r="V350" s="23"/>
    </row>
    <row r="351" spans="1:33" x14ac:dyDescent="0.25">
      <c r="H351" s="95" t="s">
        <v>36</v>
      </c>
      <c r="I351" s="95"/>
      <c r="J351" s="95"/>
      <c r="K351" s="95"/>
      <c r="L351" s="224"/>
      <c r="M351" s="224"/>
      <c r="N351" s="224"/>
      <c r="O351" s="224"/>
      <c r="P351" s="224"/>
      <c r="Q351" s="224"/>
      <c r="R351" s="23"/>
      <c r="S351" s="23"/>
      <c r="T351" s="12"/>
      <c r="U351" s="124"/>
      <c r="V351" s="124"/>
    </row>
    <row r="352" spans="1:33" ht="4.5" customHeight="1" x14ac:dyDescent="0.25"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x14ac:dyDescent="0.25">
      <c r="C353" s="98" t="s">
        <v>790</v>
      </c>
      <c r="D353" s="98"/>
      <c r="E353" s="98"/>
      <c r="F353" s="98"/>
      <c r="G353" s="98"/>
      <c r="H353" s="98"/>
      <c r="I353" s="98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4.5" customHeight="1" x14ac:dyDescent="0.25"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x14ac:dyDescent="0.25">
      <c r="A355" s="66" t="s">
        <v>16</v>
      </c>
      <c r="B355" s="66"/>
      <c r="C355" s="66"/>
      <c r="D355" s="66"/>
      <c r="E355" s="98" t="s">
        <v>745</v>
      </c>
      <c r="F355" s="98"/>
      <c r="G355" s="98"/>
      <c r="H355" s="98"/>
      <c r="I355" s="98"/>
      <c r="J355" s="98"/>
      <c r="K355" s="98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x14ac:dyDescent="0.25">
      <c r="A356" s="362" t="s">
        <v>17</v>
      </c>
      <c r="B356" s="362"/>
      <c r="C356" s="362"/>
      <c r="D356" s="362"/>
      <c r="E356" s="100"/>
      <c r="F356" s="100"/>
      <c r="G356" s="100"/>
      <c r="H356" s="100"/>
      <c r="I356" s="100"/>
      <c r="J356" s="100"/>
      <c r="K356" s="100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x14ac:dyDescent="0.25">
      <c r="A357" s="66" t="s">
        <v>18</v>
      </c>
      <c r="B357" s="66"/>
      <c r="C357" s="66"/>
      <c r="D357" s="66"/>
      <c r="E357" s="439"/>
      <c r="F357" s="439"/>
      <c r="G357" s="439"/>
      <c r="H357" s="439"/>
      <c r="I357" s="439"/>
      <c r="J357" s="439"/>
      <c r="K357" s="439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x14ac:dyDescent="0.25">
      <c r="A358" s="66" t="s">
        <v>24</v>
      </c>
      <c r="B358" s="66"/>
      <c r="C358" s="66"/>
      <c r="D358" s="66"/>
      <c r="E358" s="67">
        <v>60</v>
      </c>
      <c r="F358" s="67"/>
      <c r="G358" s="67"/>
      <c r="H358" s="67"/>
      <c r="I358" s="67"/>
      <c r="J358" s="67"/>
      <c r="K358" s="67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x14ac:dyDescent="0.25">
      <c r="A359" s="110" t="s">
        <v>19</v>
      </c>
      <c r="B359" s="110"/>
      <c r="C359" s="110"/>
      <c r="D359" s="110"/>
      <c r="E359" s="110"/>
      <c r="F359" s="105" t="s">
        <v>20</v>
      </c>
      <c r="G359" s="105"/>
      <c r="H359" s="105"/>
      <c r="I359" s="105"/>
      <c r="J359" s="105"/>
      <c r="K359" s="105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x14ac:dyDescent="0.25">
      <c r="A360" s="110"/>
      <c r="B360" s="110"/>
      <c r="C360" s="110"/>
      <c r="D360" s="110"/>
      <c r="E360" s="110"/>
      <c r="F360" s="105" t="s">
        <v>21</v>
      </c>
      <c r="G360" s="105"/>
      <c r="H360" s="105"/>
      <c r="I360" s="105" t="s">
        <v>22</v>
      </c>
      <c r="J360" s="105"/>
      <c r="K360" s="105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x14ac:dyDescent="0.25">
      <c r="A361" s="322" t="s">
        <v>746</v>
      </c>
      <c r="B361" s="322"/>
      <c r="C361" s="322"/>
      <c r="D361" s="322"/>
      <c r="E361" s="322"/>
      <c r="F361" s="456">
        <v>70</v>
      </c>
      <c r="G361" s="457"/>
      <c r="H361" s="458"/>
      <c r="I361" s="456">
        <v>70</v>
      </c>
      <c r="J361" s="457"/>
      <c r="K361" s="458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x14ac:dyDescent="0.25">
      <c r="A362" s="322" t="s">
        <v>25</v>
      </c>
      <c r="B362" s="322"/>
      <c r="C362" s="322"/>
      <c r="D362" s="322"/>
      <c r="E362" s="322"/>
      <c r="F362" s="427"/>
      <c r="G362" s="428"/>
      <c r="H362" s="429"/>
      <c r="I362" s="427">
        <v>60</v>
      </c>
      <c r="J362" s="428"/>
      <c r="K362" s="429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x14ac:dyDescent="0.25">
      <c r="A363" s="322"/>
      <c r="B363" s="322"/>
      <c r="C363" s="322"/>
      <c r="D363" s="322"/>
      <c r="E363" s="322"/>
      <c r="F363" s="427"/>
      <c r="G363" s="428"/>
      <c r="H363" s="429"/>
      <c r="I363" s="427"/>
      <c r="J363" s="428"/>
      <c r="K363" s="429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x14ac:dyDescent="0.25">
      <c r="A364" s="322"/>
      <c r="B364" s="322"/>
      <c r="C364" s="322"/>
      <c r="D364" s="322"/>
      <c r="E364" s="322"/>
      <c r="F364" s="427"/>
      <c r="G364" s="428"/>
      <c r="H364" s="429"/>
      <c r="I364" s="427"/>
      <c r="J364" s="428"/>
      <c r="K364" s="429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x14ac:dyDescent="0.25">
      <c r="A365" s="322"/>
      <c r="B365" s="322"/>
      <c r="C365" s="322"/>
      <c r="D365" s="322"/>
      <c r="E365" s="322"/>
      <c r="F365" s="433"/>
      <c r="G365" s="434"/>
      <c r="H365" s="435"/>
      <c r="I365" s="427"/>
      <c r="J365" s="428"/>
      <c r="K365" s="429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x14ac:dyDescent="0.25">
      <c r="A366" s="322"/>
      <c r="B366" s="322"/>
      <c r="C366" s="322"/>
      <c r="D366" s="322"/>
      <c r="E366" s="322"/>
      <c r="F366" s="427"/>
      <c r="G366" s="428"/>
      <c r="H366" s="429"/>
      <c r="I366" s="427"/>
      <c r="J366" s="428"/>
      <c r="K366" s="429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x14ac:dyDescent="0.25">
      <c r="A367" s="322"/>
      <c r="B367" s="322"/>
      <c r="C367" s="322"/>
      <c r="D367" s="322"/>
      <c r="E367" s="322"/>
      <c r="F367" s="427"/>
      <c r="G367" s="428"/>
      <c r="H367" s="429"/>
      <c r="I367" s="427"/>
      <c r="J367" s="428"/>
      <c r="K367" s="429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x14ac:dyDescent="0.25">
      <c r="A368" s="322"/>
      <c r="B368" s="322"/>
      <c r="C368" s="322"/>
      <c r="D368" s="322"/>
      <c r="E368" s="322"/>
      <c r="F368" s="427"/>
      <c r="G368" s="428"/>
      <c r="H368" s="429"/>
      <c r="I368" s="430"/>
      <c r="J368" s="431"/>
      <c r="K368" s="432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x14ac:dyDescent="0.25">
      <c r="A369" s="68" t="s">
        <v>291</v>
      </c>
      <c r="B369" s="68"/>
      <c r="C369" s="68"/>
      <c r="D369" s="68"/>
      <c r="E369" s="68"/>
      <c r="F369" s="68"/>
      <c r="G369" s="68"/>
      <c r="H369" s="68"/>
      <c r="I369" s="84"/>
      <c r="J369" s="84"/>
      <c r="K369" s="84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x14ac:dyDescent="0.25">
      <c r="A370" s="105" t="s">
        <v>26</v>
      </c>
      <c r="B370" s="105"/>
      <c r="C370" s="105"/>
      <c r="D370" s="105"/>
      <c r="E370" s="105"/>
      <c r="F370" s="105"/>
      <c r="G370" s="106" t="s">
        <v>30</v>
      </c>
      <c r="H370" s="106"/>
      <c r="I370" s="75" t="s">
        <v>9</v>
      </c>
      <c r="J370" s="76"/>
      <c r="K370" s="77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x14ac:dyDescent="0.25">
      <c r="A371" s="105" t="s">
        <v>27</v>
      </c>
      <c r="B371" s="105"/>
      <c r="C371" s="105" t="s">
        <v>28</v>
      </c>
      <c r="D371" s="105"/>
      <c r="E371" s="105" t="s">
        <v>29</v>
      </c>
      <c r="F371" s="105"/>
      <c r="G371" s="106"/>
      <c r="H371" s="106"/>
      <c r="I371" s="78"/>
      <c r="J371" s="79"/>
      <c r="K371" s="80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x14ac:dyDescent="0.25">
      <c r="A372" s="111">
        <v>0.5</v>
      </c>
      <c r="B372" s="112"/>
      <c r="C372" s="111">
        <v>1.2</v>
      </c>
      <c r="D372" s="112"/>
      <c r="E372" s="213">
        <v>13.6</v>
      </c>
      <c r="F372" s="213"/>
      <c r="G372" s="213">
        <v>117</v>
      </c>
      <c r="H372" s="213"/>
      <c r="I372" s="250"/>
      <c r="J372" s="209"/>
      <c r="K372" s="5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x14ac:dyDescent="0.25">
      <c r="A373" s="84" t="s">
        <v>32</v>
      </c>
      <c r="B373" s="84"/>
      <c r="C373" s="84"/>
      <c r="D373" s="84"/>
      <c r="E373" s="84"/>
      <c r="F373" s="84"/>
      <c r="G373" s="84"/>
      <c r="H373" s="84"/>
      <c r="I373" s="108"/>
      <c r="J373" s="108"/>
      <c r="K373" s="108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60.75" customHeight="1" x14ac:dyDescent="0.25">
      <c r="A374" s="421" t="s">
        <v>749</v>
      </c>
      <c r="B374" s="422"/>
      <c r="C374" s="422"/>
      <c r="D374" s="422"/>
      <c r="E374" s="422"/>
      <c r="F374" s="422"/>
      <c r="G374" s="422"/>
      <c r="H374" s="422"/>
      <c r="I374" s="422"/>
      <c r="J374" s="422"/>
      <c r="K374" s="422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x14ac:dyDescent="0.25">
      <c r="A375" s="67" t="s">
        <v>10</v>
      </c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60" customHeight="1" x14ac:dyDescent="0.25">
      <c r="A376" s="265" t="s">
        <v>747</v>
      </c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x14ac:dyDescent="0.25">
      <c r="A377" s="67" t="s">
        <v>11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69" customHeight="1" x14ac:dyDescent="0.25">
      <c r="A378" s="265" t="s">
        <v>748</v>
      </c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x14ac:dyDescent="0.25">
      <c r="A379" s="64"/>
      <c r="B379" s="64"/>
      <c r="C379" s="64"/>
      <c r="D379" s="64"/>
      <c r="E379" s="7"/>
      <c r="F379" s="7"/>
      <c r="G379" s="7"/>
      <c r="H379" s="7"/>
      <c r="I379" s="7"/>
      <c r="J379" s="7"/>
      <c r="K379" s="7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x14ac:dyDescent="0.25">
      <c r="A381" s="65"/>
      <c r="B381" s="65"/>
      <c r="C381" s="65"/>
      <c r="D381" s="8"/>
      <c r="E381" s="65"/>
      <c r="F381" s="65"/>
      <c r="G381" s="65"/>
      <c r="H381" s="8"/>
      <c r="I381" s="65"/>
      <c r="J381" s="65"/>
      <c r="K381" s="65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x14ac:dyDescent="0.25">
      <c r="A382" s="64"/>
      <c r="B382" s="64"/>
      <c r="C382" s="64"/>
      <c r="D382" s="64"/>
      <c r="E382" s="7"/>
      <c r="F382" s="7"/>
      <c r="G382" s="7"/>
      <c r="H382" s="7"/>
      <c r="I382" s="7"/>
      <c r="J382" s="7"/>
      <c r="K382" s="7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x14ac:dyDescent="0.25">
      <c r="A383" s="67" t="s">
        <v>391</v>
      </c>
      <c r="B383" s="67"/>
      <c r="C383" s="67"/>
      <c r="D383" s="67"/>
      <c r="E383" s="67"/>
      <c r="F383" s="67"/>
      <c r="G383" s="4"/>
      <c r="H383" s="4"/>
      <c r="I383" s="2"/>
      <c r="J383" s="67" t="s">
        <v>38</v>
      </c>
      <c r="K383" s="67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2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2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1:22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1:22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1:22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1:22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1:22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1:22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1:22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1:22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1:22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1:22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1:22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1:22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1:22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</row>
    <row r="597" spans="1:22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</row>
    <row r="598" spans="1:22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  <row r="599" spans="1:22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</row>
    <row r="600" spans="1:22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</row>
    <row r="601" spans="1:22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</row>
    <row r="602" spans="1:22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</row>
    <row r="603" spans="1:22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</row>
    <row r="604" spans="1:22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</row>
    <row r="605" spans="1:22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</row>
    <row r="606" spans="1:22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</row>
    <row r="607" spans="1:22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</row>
    <row r="608" spans="1:22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</row>
    <row r="609" spans="1:22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</row>
    <row r="610" spans="1:22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</row>
    <row r="611" spans="1:22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</row>
    <row r="612" spans="1:22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</row>
    <row r="613" spans="1:22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</row>
    <row r="614" spans="1:22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</row>
    <row r="615" spans="1:22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</row>
    <row r="616" spans="1:22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</row>
    <row r="617" spans="1:22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</row>
    <row r="618" spans="1:22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</row>
    <row r="619" spans="1:22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</row>
    <row r="620" spans="1:22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</row>
    <row r="621" spans="1:22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</row>
    <row r="622" spans="1:22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</row>
    <row r="623" spans="1:22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</row>
    <row r="624" spans="1:22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</row>
    <row r="625" spans="1:22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</row>
    <row r="626" spans="1:22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</row>
    <row r="627" spans="1:22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</row>
    <row r="628" spans="1:22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</row>
    <row r="629" spans="1:22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</row>
    <row r="630" spans="1:22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</row>
    <row r="631" spans="1:22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</row>
    <row r="632" spans="1:22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</row>
    <row r="633" spans="1:22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</row>
    <row r="634" spans="1:22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</row>
    <row r="635" spans="1:22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</row>
    <row r="636" spans="1:22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</row>
    <row r="637" spans="1:22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</row>
    <row r="638" spans="1:22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</row>
    <row r="639" spans="1:22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</row>
    <row r="640" spans="1:22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</row>
    <row r="641" spans="1:22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</row>
    <row r="642" spans="1:22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</row>
    <row r="643" spans="1:22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</row>
    <row r="644" spans="1:22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</row>
    <row r="645" spans="1:22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</row>
    <row r="646" spans="1:22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</row>
    <row r="647" spans="1:22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</row>
    <row r="648" spans="1:22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</row>
    <row r="649" spans="1:22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</row>
    <row r="650" spans="1:22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</row>
    <row r="651" spans="1:22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</row>
    <row r="652" spans="1:22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</row>
    <row r="653" spans="1:22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</row>
    <row r="654" spans="1:22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</row>
    <row r="655" spans="1:22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</row>
    <row r="656" spans="1:22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</row>
    <row r="657" spans="1:22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</row>
    <row r="658" spans="1:22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</row>
    <row r="659" spans="1:22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</row>
    <row r="660" spans="1:22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</row>
    <row r="661" spans="1:22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</row>
    <row r="662" spans="1:22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</row>
    <row r="663" spans="1:22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</row>
    <row r="664" spans="1:22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</row>
    <row r="665" spans="1:22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</row>
    <row r="666" spans="1:22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</row>
    <row r="667" spans="1:22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</row>
    <row r="668" spans="1:22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</row>
    <row r="669" spans="1:22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</row>
    <row r="670" spans="1:22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</row>
    <row r="671" spans="1:22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</row>
    <row r="672" spans="1:22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</row>
    <row r="673" spans="1:22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</row>
    <row r="674" spans="1:22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</row>
    <row r="675" spans="1:22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</row>
    <row r="676" spans="1:22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</row>
    <row r="677" spans="1:22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</row>
    <row r="678" spans="1:22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</row>
    <row r="679" spans="1:22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</row>
    <row r="680" spans="1:22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</row>
    <row r="681" spans="1:22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</row>
    <row r="682" spans="1:22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</row>
    <row r="683" spans="1:22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</row>
    <row r="684" spans="1:22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</row>
    <row r="685" spans="1:22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</row>
    <row r="686" spans="1:22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</row>
    <row r="687" spans="1:22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</row>
    <row r="688" spans="1:22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</row>
    <row r="689" spans="1:22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</row>
    <row r="690" spans="1:22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</row>
    <row r="691" spans="1:22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</row>
    <row r="692" spans="1:22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</row>
    <row r="693" spans="1:22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</row>
    <row r="694" spans="1:22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</row>
    <row r="695" spans="1:22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</row>
    <row r="696" spans="1:22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</row>
    <row r="697" spans="1:22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</row>
    <row r="698" spans="1:22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</row>
    <row r="699" spans="1:22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</row>
    <row r="700" spans="1:22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</row>
    <row r="701" spans="1:22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</row>
    <row r="702" spans="1:22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</row>
    <row r="703" spans="1:22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</row>
    <row r="704" spans="1:22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</row>
    <row r="705" spans="1:22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</row>
    <row r="706" spans="1:22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</row>
    <row r="707" spans="1:22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</row>
    <row r="708" spans="1:22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</row>
    <row r="709" spans="1:22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</row>
    <row r="710" spans="1:22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</row>
    <row r="711" spans="1:22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</row>
    <row r="712" spans="1:22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</row>
    <row r="713" spans="1:22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</row>
    <row r="714" spans="1:22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</row>
    <row r="715" spans="1:22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</row>
    <row r="716" spans="1:22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</row>
    <row r="717" spans="1:22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</row>
    <row r="718" spans="1:22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</row>
    <row r="719" spans="1:22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</row>
    <row r="720" spans="1:22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</row>
    <row r="721" spans="1:22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</row>
    <row r="722" spans="1:22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</row>
    <row r="723" spans="1:22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</row>
    <row r="724" spans="1:22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</row>
    <row r="725" spans="1:22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</row>
    <row r="726" spans="1:22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</row>
    <row r="727" spans="1:22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</row>
    <row r="728" spans="1:22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</row>
    <row r="729" spans="1:22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</row>
    <row r="730" spans="1:22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</row>
    <row r="731" spans="1:22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</row>
    <row r="732" spans="1:22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</row>
    <row r="733" spans="1:22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</row>
    <row r="734" spans="1:22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</row>
    <row r="735" spans="1:22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</row>
    <row r="736" spans="1:22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</row>
    <row r="737" spans="1:22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</row>
    <row r="738" spans="1:22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</row>
    <row r="739" spans="1:22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</row>
    <row r="740" spans="1:22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</row>
    <row r="741" spans="1:22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</row>
    <row r="742" spans="1:22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</row>
    <row r="743" spans="1:22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</row>
    <row r="744" spans="1:22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</row>
    <row r="745" spans="1:22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</row>
    <row r="746" spans="1:22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</row>
    <row r="747" spans="1:22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</row>
    <row r="748" spans="1:22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</row>
    <row r="749" spans="1:22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</row>
    <row r="750" spans="1:22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</row>
    <row r="751" spans="1:22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</row>
    <row r="752" spans="1:22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</row>
    <row r="753" spans="1:22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</row>
    <row r="754" spans="1:22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</row>
    <row r="755" spans="1:22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</row>
    <row r="756" spans="1:22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</row>
    <row r="757" spans="1:22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</row>
    <row r="758" spans="1:22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</row>
    <row r="759" spans="1:22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</row>
    <row r="760" spans="1:22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</row>
    <row r="761" spans="1:22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</row>
    <row r="762" spans="1:22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</row>
    <row r="763" spans="1:22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</row>
    <row r="764" spans="1:22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</row>
    <row r="765" spans="1:22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</row>
    <row r="766" spans="1:22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</row>
    <row r="767" spans="1:22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</row>
    <row r="768" spans="1:22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</row>
    <row r="769" spans="1:22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</row>
    <row r="770" spans="1:22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</row>
    <row r="771" spans="1:22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</row>
    <row r="772" spans="1:22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</row>
    <row r="773" spans="1:22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</row>
    <row r="774" spans="1:22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</row>
    <row r="775" spans="1:22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</row>
    <row r="776" spans="1:22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</row>
    <row r="777" spans="1:22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</row>
    <row r="778" spans="1:22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</row>
    <row r="779" spans="1:22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</row>
    <row r="780" spans="1:22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</row>
    <row r="781" spans="1:22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</row>
    <row r="782" spans="1:22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</row>
    <row r="783" spans="1:22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</row>
    <row r="784" spans="1:22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</row>
    <row r="785" spans="1:22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</row>
    <row r="786" spans="1:22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</row>
    <row r="787" spans="1:22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</row>
    <row r="788" spans="1:22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</row>
    <row r="790" spans="1:22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</row>
    <row r="791" spans="1:22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</row>
    <row r="792" spans="1:22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</row>
    <row r="793" spans="1:22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</row>
    <row r="794" spans="1:22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</row>
    <row r="795" spans="1:22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</row>
    <row r="796" spans="1:22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</row>
    <row r="797" spans="1:22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</row>
    <row r="798" spans="1:22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</row>
    <row r="799" spans="1:22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</row>
    <row r="800" spans="1:22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</row>
    <row r="801" spans="1:22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</row>
    <row r="802" spans="1:22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</row>
    <row r="803" spans="1:22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</row>
    <row r="804" spans="1:22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</row>
    <row r="805" spans="1:22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</row>
    <row r="806" spans="1:22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</row>
    <row r="807" spans="1:22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</row>
    <row r="808" spans="1:22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</row>
    <row r="809" spans="1:22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</row>
    <row r="810" spans="1:22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</row>
    <row r="811" spans="1:22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</row>
    <row r="812" spans="1:22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</row>
    <row r="813" spans="1:22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</row>
    <row r="814" spans="1:22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</row>
    <row r="815" spans="1:22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</row>
    <row r="816" spans="1:22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</row>
    <row r="817" spans="1:22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</row>
    <row r="818" spans="1:22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</row>
    <row r="819" spans="1:22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</row>
    <row r="820" spans="1:22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</row>
    <row r="821" spans="1:22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</row>
    <row r="822" spans="1:22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</row>
    <row r="823" spans="1:22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</row>
    <row r="824" spans="1:22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</row>
    <row r="825" spans="1:22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</row>
    <row r="826" spans="1:22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</row>
    <row r="827" spans="1:22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</row>
    <row r="828" spans="1:22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</row>
    <row r="829" spans="1:22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</row>
    <row r="830" spans="1:22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</row>
    <row r="831" spans="1:22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</row>
    <row r="832" spans="1:22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</row>
    <row r="833" spans="1:22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</row>
    <row r="834" spans="1:22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</row>
    <row r="835" spans="1:22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</row>
  </sheetData>
  <mergeCells count="2219">
    <mergeCell ref="A373:K373"/>
    <mergeCell ref="A374:K374"/>
    <mergeCell ref="A375:K375"/>
    <mergeCell ref="A376:K376"/>
    <mergeCell ref="A377:K377"/>
    <mergeCell ref="A378:K378"/>
    <mergeCell ref="A379:D379"/>
    <mergeCell ref="A381:C381"/>
    <mergeCell ref="E381:G381"/>
    <mergeCell ref="I381:K381"/>
    <mergeCell ref="A382:D382"/>
    <mergeCell ref="A383:F383"/>
    <mergeCell ref="J383:K383"/>
    <mergeCell ref="A369:K369"/>
    <mergeCell ref="A370:F370"/>
    <mergeCell ref="G370:H371"/>
    <mergeCell ref="I370:K371"/>
    <mergeCell ref="A371:B371"/>
    <mergeCell ref="C371:D371"/>
    <mergeCell ref="E371:F371"/>
    <mergeCell ref="A372:B372"/>
    <mergeCell ref="C372:D372"/>
    <mergeCell ref="E372:F372"/>
    <mergeCell ref="G372:H372"/>
    <mergeCell ref="I372:J372"/>
    <mergeCell ref="A366:E366"/>
    <mergeCell ref="F366:H366"/>
    <mergeCell ref="I366:K366"/>
    <mergeCell ref="A367:E367"/>
    <mergeCell ref="F367:H367"/>
    <mergeCell ref="I367:K367"/>
    <mergeCell ref="A368:E368"/>
    <mergeCell ref="F368:H368"/>
    <mergeCell ref="I368:K368"/>
    <mergeCell ref="A359:E360"/>
    <mergeCell ref="F359:K359"/>
    <mergeCell ref="F360:H360"/>
    <mergeCell ref="I360:K360"/>
    <mergeCell ref="A361:E361"/>
    <mergeCell ref="F361:H361"/>
    <mergeCell ref="I361:K361"/>
    <mergeCell ref="A362:E362"/>
    <mergeCell ref="F362:H362"/>
    <mergeCell ref="I362:K362"/>
    <mergeCell ref="A363:E363"/>
    <mergeCell ref="F363:H363"/>
    <mergeCell ref="I363:K363"/>
    <mergeCell ref="A364:E364"/>
    <mergeCell ref="F364:H364"/>
    <mergeCell ref="I364:K364"/>
    <mergeCell ref="A365:E365"/>
    <mergeCell ref="F365:H365"/>
    <mergeCell ref="I365:K365"/>
    <mergeCell ref="H345:I345"/>
    <mergeCell ref="J345:K345"/>
    <mergeCell ref="H346:I346"/>
    <mergeCell ref="J346:K346"/>
    <mergeCell ref="H347:K347"/>
    <mergeCell ref="H348:K348"/>
    <mergeCell ref="H349:K349"/>
    <mergeCell ref="H350:K350"/>
    <mergeCell ref="H351:K351"/>
    <mergeCell ref="C353:I353"/>
    <mergeCell ref="A355:D355"/>
    <mergeCell ref="E355:K355"/>
    <mergeCell ref="A356:D356"/>
    <mergeCell ref="E356:K356"/>
    <mergeCell ref="A357:D357"/>
    <mergeCell ref="E357:K357"/>
    <mergeCell ref="A358:D358"/>
    <mergeCell ref="E358:K358"/>
    <mergeCell ref="W81:Y81"/>
    <mergeCell ref="AA81:AC81"/>
    <mergeCell ref="AE81:AG81"/>
    <mergeCell ref="W82:Z82"/>
    <mergeCell ref="W83:AB83"/>
    <mergeCell ref="AF83:AG83"/>
    <mergeCell ref="W74:AG74"/>
    <mergeCell ref="W75:AG75"/>
    <mergeCell ref="W76:AG76"/>
    <mergeCell ref="W77:AG77"/>
    <mergeCell ref="W78:AG78"/>
    <mergeCell ref="W79:Z79"/>
    <mergeCell ref="W72:X72"/>
    <mergeCell ref="Y72:Z72"/>
    <mergeCell ref="AA72:AB72"/>
    <mergeCell ref="AC72:AD72"/>
    <mergeCell ref="AE72:AF72"/>
    <mergeCell ref="W73:AG73"/>
    <mergeCell ref="W70:AB70"/>
    <mergeCell ref="AC70:AD71"/>
    <mergeCell ref="AE70:AG71"/>
    <mergeCell ref="W71:X71"/>
    <mergeCell ref="Y71:Z71"/>
    <mergeCell ref="AA71:AB71"/>
    <mergeCell ref="Q68:S68"/>
    <mergeCell ref="T68:V68"/>
    <mergeCell ref="W68:AA68"/>
    <mergeCell ref="AB68:AD68"/>
    <mergeCell ref="AE68:AG68"/>
    <mergeCell ref="W69:AG69"/>
    <mergeCell ref="AE66:AG66"/>
    <mergeCell ref="A67:E67"/>
    <mergeCell ref="F67:H67"/>
    <mergeCell ref="I67:K67"/>
    <mergeCell ref="L67:P67"/>
    <mergeCell ref="Q67:S67"/>
    <mergeCell ref="T67:V67"/>
    <mergeCell ref="W67:AA67"/>
    <mergeCell ref="AB67:AD67"/>
    <mergeCell ref="AE67:AG67"/>
    <mergeCell ref="N71:O71"/>
    <mergeCell ref="P71:Q71"/>
    <mergeCell ref="A70:F70"/>
    <mergeCell ref="G70:H71"/>
    <mergeCell ref="I70:K71"/>
    <mergeCell ref="L70:Q70"/>
    <mergeCell ref="R70:S71"/>
    <mergeCell ref="T70:V71"/>
    <mergeCell ref="A71:B71"/>
    <mergeCell ref="C71:D71"/>
    <mergeCell ref="Q59:S59"/>
    <mergeCell ref="AB65:AD65"/>
    <mergeCell ref="AE65:AG65"/>
    <mergeCell ref="A66:E66"/>
    <mergeCell ref="F66:H66"/>
    <mergeCell ref="I66:K66"/>
    <mergeCell ref="L66:P66"/>
    <mergeCell ref="Q66:S66"/>
    <mergeCell ref="T66:V66"/>
    <mergeCell ref="W66:AA66"/>
    <mergeCell ref="AB66:AD66"/>
    <mergeCell ref="W65:AA65"/>
    <mergeCell ref="A64:E64"/>
    <mergeCell ref="F64:H64"/>
    <mergeCell ref="I64:K64"/>
    <mergeCell ref="L64:P64"/>
    <mergeCell ref="Q64:S64"/>
    <mergeCell ref="T64:V64"/>
    <mergeCell ref="T59:V59"/>
    <mergeCell ref="W57:AA57"/>
    <mergeCell ref="AB57:AD57"/>
    <mergeCell ref="AE57:AG57"/>
    <mergeCell ref="W64:AA64"/>
    <mergeCell ref="AB64:AD64"/>
    <mergeCell ref="AE64:AG64"/>
    <mergeCell ref="W53:Z53"/>
    <mergeCell ref="AA53:AG53"/>
    <mergeCell ref="W54:Z54"/>
    <mergeCell ref="AA54:AG54"/>
    <mergeCell ref="AD46:AG46"/>
    <mergeCell ref="AD47:AG47"/>
    <mergeCell ref="AD48:AG48"/>
    <mergeCell ref="Y50:AE50"/>
    <mergeCell ref="W52:Z52"/>
    <mergeCell ref="AA52:AG52"/>
    <mergeCell ref="W62:AA62"/>
    <mergeCell ref="AB62:AD62"/>
    <mergeCell ref="AE62:AG62"/>
    <mergeCell ref="W63:AA63"/>
    <mergeCell ref="AB63:AD63"/>
    <mergeCell ref="AE63:AG63"/>
    <mergeCell ref="W61:AA61"/>
    <mergeCell ref="AB61:AD61"/>
    <mergeCell ref="AE61:AG61"/>
    <mergeCell ref="W58:AA58"/>
    <mergeCell ref="AB58:AD58"/>
    <mergeCell ref="AE58:AG58"/>
    <mergeCell ref="W59:AA59"/>
    <mergeCell ref="AB59:AD59"/>
    <mergeCell ref="AE59:AG59"/>
    <mergeCell ref="AD42:AE42"/>
    <mergeCell ref="AF42:AG42"/>
    <mergeCell ref="AD43:AE43"/>
    <mergeCell ref="AF43:AG43"/>
    <mergeCell ref="AD44:AG44"/>
    <mergeCell ref="AD45:AG45"/>
    <mergeCell ref="W60:AA60"/>
    <mergeCell ref="AB60:AD60"/>
    <mergeCell ref="AE60:AG60"/>
    <mergeCell ref="AB25:AD25"/>
    <mergeCell ref="AE25:AG25"/>
    <mergeCell ref="W39:Y39"/>
    <mergeCell ref="AA39:AC39"/>
    <mergeCell ref="AE39:AG39"/>
    <mergeCell ref="W40:Z40"/>
    <mergeCell ref="W41:AB41"/>
    <mergeCell ref="AF41:AG41"/>
    <mergeCell ref="W33:AG33"/>
    <mergeCell ref="W34:AG34"/>
    <mergeCell ref="W35:AG35"/>
    <mergeCell ref="W36:AG36"/>
    <mergeCell ref="W37:AG37"/>
    <mergeCell ref="W31:X31"/>
    <mergeCell ref="Y31:Z31"/>
    <mergeCell ref="AA31:AB31"/>
    <mergeCell ref="AC31:AD31"/>
    <mergeCell ref="AE31:AF31"/>
    <mergeCell ref="W32:AG32"/>
    <mergeCell ref="W55:AA56"/>
    <mergeCell ref="AB55:AG55"/>
    <mergeCell ref="AB56:AD56"/>
    <mergeCell ref="AE56:AG56"/>
    <mergeCell ref="W28:AG28"/>
    <mergeCell ref="W29:AB29"/>
    <mergeCell ref="AC29:AD30"/>
    <mergeCell ref="AE29:AG30"/>
    <mergeCell ref="W30:X30"/>
    <mergeCell ref="Y30:Z30"/>
    <mergeCell ref="AA30:AB30"/>
    <mergeCell ref="W26:AA26"/>
    <mergeCell ref="AB26:AD26"/>
    <mergeCell ref="AE26:AG26"/>
    <mergeCell ref="W27:AA27"/>
    <mergeCell ref="AB27:AD27"/>
    <mergeCell ref="AE27:AG27"/>
    <mergeCell ref="W24:AA24"/>
    <mergeCell ref="AB24:AD24"/>
    <mergeCell ref="AE24:AG24"/>
    <mergeCell ref="W25:AA25"/>
    <mergeCell ref="AD6:AG6"/>
    <mergeCell ref="AD7:AG7"/>
    <mergeCell ref="Y9:AE9"/>
    <mergeCell ref="W11:Z11"/>
    <mergeCell ref="AA11:AG11"/>
    <mergeCell ref="W12:Z12"/>
    <mergeCell ref="AA12:AG12"/>
    <mergeCell ref="W22:AA22"/>
    <mergeCell ref="AB22:AD22"/>
    <mergeCell ref="AE22:AG22"/>
    <mergeCell ref="W23:AA23"/>
    <mergeCell ref="AB23:AD23"/>
    <mergeCell ref="AE23:AG23"/>
    <mergeCell ref="W20:AA20"/>
    <mergeCell ref="AB20:AD20"/>
    <mergeCell ref="AE20:AG20"/>
    <mergeCell ref="W21:AA21"/>
    <mergeCell ref="AB21:AD21"/>
    <mergeCell ref="AE21:AG21"/>
    <mergeCell ref="W18:AA18"/>
    <mergeCell ref="AB18:AD18"/>
    <mergeCell ref="AE18:AG18"/>
    <mergeCell ref="W19:AA19"/>
    <mergeCell ref="AB19:AD19"/>
    <mergeCell ref="AE19:AG19"/>
    <mergeCell ref="I21:K21"/>
    <mergeCell ref="L21:P21"/>
    <mergeCell ref="Q21:S21"/>
    <mergeCell ref="T21:V21"/>
    <mergeCell ref="A20:E20"/>
    <mergeCell ref="F20:H20"/>
    <mergeCell ref="W16:AA16"/>
    <mergeCell ref="AB16:AD16"/>
    <mergeCell ref="AE16:AG16"/>
    <mergeCell ref="W17:AA17"/>
    <mergeCell ref="AB17:AD17"/>
    <mergeCell ref="AE17:AG17"/>
    <mergeCell ref="W13:Z13"/>
    <mergeCell ref="AA13:AG13"/>
    <mergeCell ref="W14:AA15"/>
    <mergeCell ref="AB14:AG14"/>
    <mergeCell ref="AB15:AD15"/>
    <mergeCell ref="AE15:AG15"/>
    <mergeCell ref="A19:E19"/>
    <mergeCell ref="F19:H19"/>
    <mergeCell ref="I19:K19"/>
    <mergeCell ref="L19:P19"/>
    <mergeCell ref="Q19:S19"/>
    <mergeCell ref="T19:V19"/>
    <mergeCell ref="A18:E18"/>
    <mergeCell ref="F18:H18"/>
    <mergeCell ref="I18:K18"/>
    <mergeCell ref="L18:P18"/>
    <mergeCell ref="Q18:S18"/>
    <mergeCell ref="T18:V18"/>
    <mergeCell ref="A17:E17"/>
    <mergeCell ref="F17:H17"/>
    <mergeCell ref="A328:E328"/>
    <mergeCell ref="F328:H328"/>
    <mergeCell ref="I328:K328"/>
    <mergeCell ref="A333:B333"/>
    <mergeCell ref="C333:D333"/>
    <mergeCell ref="E333:F333"/>
    <mergeCell ref="G333:H333"/>
    <mergeCell ref="I333:J333"/>
    <mergeCell ref="L333:M333"/>
    <mergeCell ref="AD1:AE1"/>
    <mergeCell ref="AF1:AG1"/>
    <mergeCell ref="AD2:AE2"/>
    <mergeCell ref="AF2:AG2"/>
    <mergeCell ref="AD3:AG3"/>
    <mergeCell ref="AD4:AG4"/>
    <mergeCell ref="AD5:AG5"/>
    <mergeCell ref="Q23:S23"/>
    <mergeCell ref="T23:V23"/>
    <mergeCell ref="A24:E24"/>
    <mergeCell ref="F24:H24"/>
    <mergeCell ref="I24:K24"/>
    <mergeCell ref="L24:P24"/>
    <mergeCell ref="Q24:S24"/>
    <mergeCell ref="T24:V24"/>
    <mergeCell ref="A22:E22"/>
    <mergeCell ref="F22:H22"/>
    <mergeCell ref="I22:K22"/>
    <mergeCell ref="L22:P22"/>
    <mergeCell ref="Q22:S22"/>
    <mergeCell ref="T22:V22"/>
    <mergeCell ref="A21:E21"/>
    <mergeCell ref="F21:H21"/>
    <mergeCell ref="I322:K322"/>
    <mergeCell ref="Q322:S322"/>
    <mergeCell ref="T322:V322"/>
    <mergeCell ref="A321:E321"/>
    <mergeCell ref="F321:H321"/>
    <mergeCell ref="I321:K321"/>
    <mergeCell ref="L321:P321"/>
    <mergeCell ref="Q321:S321"/>
    <mergeCell ref="T321:V321"/>
    <mergeCell ref="I20:K20"/>
    <mergeCell ref="L20:P20"/>
    <mergeCell ref="Q20:S20"/>
    <mergeCell ref="T20:V20"/>
    <mergeCell ref="L350:O350"/>
    <mergeCell ref="L351:Q351"/>
    <mergeCell ref="U351:V351"/>
    <mergeCell ref="L349:N349"/>
    <mergeCell ref="P349:R349"/>
    <mergeCell ref="T349:V349"/>
    <mergeCell ref="L345:V345"/>
    <mergeCell ref="L346:V346"/>
    <mergeCell ref="L347:O347"/>
    <mergeCell ref="A60:E60"/>
    <mergeCell ref="F60:H60"/>
    <mergeCell ref="I60:K60"/>
    <mergeCell ref="L60:P60"/>
    <mergeCell ref="Q60:S60"/>
    <mergeCell ref="T60:V60"/>
    <mergeCell ref="A59:E59"/>
    <mergeCell ref="F59:H59"/>
    <mergeCell ref="I59:K59"/>
    <mergeCell ref="L59:P59"/>
    <mergeCell ref="W321:AA321"/>
    <mergeCell ref="A327:E327"/>
    <mergeCell ref="F327:H327"/>
    <mergeCell ref="I327:K327"/>
    <mergeCell ref="A326:E326"/>
    <mergeCell ref="F326:H326"/>
    <mergeCell ref="I326:K326"/>
    <mergeCell ref="L326:P326"/>
    <mergeCell ref="Q326:S326"/>
    <mergeCell ref="T326:V326"/>
    <mergeCell ref="A325:E325"/>
    <mergeCell ref="F325:H325"/>
    <mergeCell ref="I325:K325"/>
    <mergeCell ref="L325:P325"/>
    <mergeCell ref="Q325:S325"/>
    <mergeCell ref="T325:V325"/>
    <mergeCell ref="A288:B288"/>
    <mergeCell ref="C288:D288"/>
    <mergeCell ref="E288:F288"/>
    <mergeCell ref="G288:H288"/>
    <mergeCell ref="I288:J288"/>
    <mergeCell ref="L288:M288"/>
    <mergeCell ref="N288:O288"/>
    <mergeCell ref="P288:Q288"/>
    <mergeCell ref="R288:S288"/>
    <mergeCell ref="T288:U288"/>
    <mergeCell ref="A289:K289"/>
    <mergeCell ref="L289:V289"/>
    <mergeCell ref="A290:K290"/>
    <mergeCell ref="L290:V290"/>
    <mergeCell ref="A292:K292"/>
    <mergeCell ref="L292:V292"/>
    <mergeCell ref="A291:K291"/>
    <mergeCell ref="L291:V291"/>
    <mergeCell ref="A293:K293"/>
    <mergeCell ref="L293:V293"/>
    <mergeCell ref="A294:K294"/>
    <mergeCell ref="L294:V294"/>
    <mergeCell ref="A295:D295"/>
    <mergeCell ref="L295:O295"/>
    <mergeCell ref="A297:C297"/>
    <mergeCell ref="E297:G297"/>
    <mergeCell ref="I297:K297"/>
    <mergeCell ref="L297:N297"/>
    <mergeCell ref="A275:E275"/>
    <mergeCell ref="F275:H275"/>
    <mergeCell ref="I275:K275"/>
    <mergeCell ref="L275:P275"/>
    <mergeCell ref="Q275:S275"/>
    <mergeCell ref="T275:V275"/>
    <mergeCell ref="A282:E282"/>
    <mergeCell ref="F282:H282"/>
    <mergeCell ref="I282:K282"/>
    <mergeCell ref="L282:P282"/>
    <mergeCell ref="Q282:S282"/>
    <mergeCell ref="T282:V282"/>
    <mergeCell ref="A283:E283"/>
    <mergeCell ref="F283:H283"/>
    <mergeCell ref="I283:K283"/>
    <mergeCell ref="L283:P283"/>
    <mergeCell ref="Q283:S283"/>
    <mergeCell ref="T283:V283"/>
    <mergeCell ref="A276:E276"/>
    <mergeCell ref="F276:H276"/>
    <mergeCell ref="I276:K276"/>
    <mergeCell ref="L276:P276"/>
    <mergeCell ref="Q276:S276"/>
    <mergeCell ref="T276:V276"/>
    <mergeCell ref="A277:E277"/>
    <mergeCell ref="F277:H277"/>
    <mergeCell ref="I277:K277"/>
    <mergeCell ref="L277:P277"/>
    <mergeCell ref="Q277:S277"/>
    <mergeCell ref="T277:V277"/>
    <mergeCell ref="A278:E278"/>
    <mergeCell ref="F278:H278"/>
    <mergeCell ref="A271:E272"/>
    <mergeCell ref="F271:K271"/>
    <mergeCell ref="L271:P272"/>
    <mergeCell ref="Q271:V271"/>
    <mergeCell ref="A274:E274"/>
    <mergeCell ref="F274:H274"/>
    <mergeCell ref="I274:K274"/>
    <mergeCell ref="L274:P274"/>
    <mergeCell ref="Q274:S274"/>
    <mergeCell ref="T274:V274"/>
    <mergeCell ref="A273:E273"/>
    <mergeCell ref="F273:H273"/>
    <mergeCell ref="I273:K273"/>
    <mergeCell ref="L273:P273"/>
    <mergeCell ref="Q273:S273"/>
    <mergeCell ref="T273:V273"/>
    <mergeCell ref="F272:H272"/>
    <mergeCell ref="I272:K272"/>
    <mergeCell ref="Q272:S272"/>
    <mergeCell ref="T272:V272"/>
    <mergeCell ref="C265:I265"/>
    <mergeCell ref="N265:T265"/>
    <mergeCell ref="A267:D267"/>
    <mergeCell ref="E267:K267"/>
    <mergeCell ref="L267:O267"/>
    <mergeCell ref="P267:V267"/>
    <mergeCell ref="A268:D268"/>
    <mergeCell ref="E268:K268"/>
    <mergeCell ref="L268:O268"/>
    <mergeCell ref="P268:V268"/>
    <mergeCell ref="A269:D269"/>
    <mergeCell ref="E269:K269"/>
    <mergeCell ref="L269:O269"/>
    <mergeCell ref="P269:V269"/>
    <mergeCell ref="A270:D270"/>
    <mergeCell ref="E270:K270"/>
    <mergeCell ref="L270:O270"/>
    <mergeCell ref="P270:V270"/>
    <mergeCell ref="A255:F255"/>
    <mergeCell ref="J255:K255"/>
    <mergeCell ref="L255:Q255"/>
    <mergeCell ref="U255:V255"/>
    <mergeCell ref="I232:K232"/>
    <mergeCell ref="L232:P232"/>
    <mergeCell ref="Q232:S232"/>
    <mergeCell ref="T232:V232"/>
    <mergeCell ref="A231:E231"/>
    <mergeCell ref="F231:H231"/>
    <mergeCell ref="I231:K231"/>
    <mergeCell ref="L231:P231"/>
    <mergeCell ref="Q231:S231"/>
    <mergeCell ref="T231:V231"/>
    <mergeCell ref="A235:E235"/>
    <mergeCell ref="F235:H235"/>
    <mergeCell ref="I235:K235"/>
    <mergeCell ref="L235:P235"/>
    <mergeCell ref="Q235:S235"/>
    <mergeCell ref="T235:V235"/>
    <mergeCell ref="A241:K241"/>
    <mergeCell ref="L241:V241"/>
    <mergeCell ref="A238:E238"/>
    <mergeCell ref="F238:H238"/>
    <mergeCell ref="A242:F242"/>
    <mergeCell ref="G242:H243"/>
    <mergeCell ref="I242:K243"/>
    <mergeCell ref="L242:Q242"/>
    <mergeCell ref="R242:S243"/>
    <mergeCell ref="T242:V243"/>
    <mergeCell ref="A254:D254"/>
    <mergeCell ref="L254:O254"/>
    <mergeCell ref="A212:F212"/>
    <mergeCell ref="J212:K212"/>
    <mergeCell ref="L212:Q212"/>
    <mergeCell ref="U212:V212"/>
    <mergeCell ref="H216:K216"/>
    <mergeCell ref="S216:V216"/>
    <mergeCell ref="A224:D224"/>
    <mergeCell ref="E224:K224"/>
    <mergeCell ref="L224:O224"/>
    <mergeCell ref="P224:V224"/>
    <mergeCell ref="A230:E230"/>
    <mergeCell ref="F230:H230"/>
    <mergeCell ref="I230:K230"/>
    <mergeCell ref="L230:P230"/>
    <mergeCell ref="Q230:S230"/>
    <mergeCell ref="T230:V230"/>
    <mergeCell ref="A229:E229"/>
    <mergeCell ref="F229:H229"/>
    <mergeCell ref="I229:K229"/>
    <mergeCell ref="L229:P229"/>
    <mergeCell ref="Q229:S229"/>
    <mergeCell ref="T229:V229"/>
    <mergeCell ref="F228:H228"/>
    <mergeCell ref="I228:K228"/>
    <mergeCell ref="Q228:S228"/>
    <mergeCell ref="T228:V228"/>
    <mergeCell ref="L198:V198"/>
    <mergeCell ref="A196:E196"/>
    <mergeCell ref="F196:H196"/>
    <mergeCell ref="I196:K196"/>
    <mergeCell ref="L196:P196"/>
    <mergeCell ref="Q196:S196"/>
    <mergeCell ref="T196:V196"/>
    <mergeCell ref="A201:B201"/>
    <mergeCell ref="C201:D201"/>
    <mergeCell ref="E201:F201"/>
    <mergeCell ref="G201:H201"/>
    <mergeCell ref="I201:J201"/>
    <mergeCell ref="L201:M201"/>
    <mergeCell ref="N201:O201"/>
    <mergeCell ref="P201:Q201"/>
    <mergeCell ref="R201:S201"/>
    <mergeCell ref="T201:U201"/>
    <mergeCell ref="A187:E187"/>
    <mergeCell ref="F187:H187"/>
    <mergeCell ref="I187:K187"/>
    <mergeCell ref="L187:P187"/>
    <mergeCell ref="Q187:S187"/>
    <mergeCell ref="T187:V187"/>
    <mergeCell ref="A191:E191"/>
    <mergeCell ref="F191:H191"/>
    <mergeCell ref="I191:K191"/>
    <mergeCell ref="L191:P191"/>
    <mergeCell ref="Q191:S191"/>
    <mergeCell ref="T191:V191"/>
    <mergeCell ref="A190:E190"/>
    <mergeCell ref="F190:H190"/>
    <mergeCell ref="I190:K190"/>
    <mergeCell ref="L190:P190"/>
    <mergeCell ref="Q190:S190"/>
    <mergeCell ref="T190:V190"/>
    <mergeCell ref="A186:E186"/>
    <mergeCell ref="F186:H186"/>
    <mergeCell ref="I186:K186"/>
    <mergeCell ref="L186:P186"/>
    <mergeCell ref="Q186:S186"/>
    <mergeCell ref="T186:V186"/>
    <mergeCell ref="F185:H185"/>
    <mergeCell ref="I185:K185"/>
    <mergeCell ref="Q185:S185"/>
    <mergeCell ref="T185:V185"/>
    <mergeCell ref="L169:Q169"/>
    <mergeCell ref="U169:V169"/>
    <mergeCell ref="H173:K173"/>
    <mergeCell ref="S173:V173"/>
    <mergeCell ref="A181:D181"/>
    <mergeCell ref="E181:K181"/>
    <mergeCell ref="L181:O181"/>
    <mergeCell ref="P181:V181"/>
    <mergeCell ref="A151:E151"/>
    <mergeCell ref="F151:H151"/>
    <mergeCell ref="I151:K151"/>
    <mergeCell ref="L151:P151"/>
    <mergeCell ref="Q151:S151"/>
    <mergeCell ref="T151:V151"/>
    <mergeCell ref="A159:K159"/>
    <mergeCell ref="L159:V159"/>
    <mergeCell ref="A155:K155"/>
    <mergeCell ref="L155:V155"/>
    <mergeCell ref="A156:F156"/>
    <mergeCell ref="G156:H157"/>
    <mergeCell ref="I156:K157"/>
    <mergeCell ref="L156:Q156"/>
    <mergeCell ref="R156:S157"/>
    <mergeCell ref="T156:V157"/>
    <mergeCell ref="A157:B157"/>
    <mergeCell ref="C157:D157"/>
    <mergeCell ref="E157:F157"/>
    <mergeCell ref="L157:M157"/>
    <mergeCell ref="N157:O157"/>
    <mergeCell ref="P157:Q157"/>
    <mergeCell ref="A158:B158"/>
    <mergeCell ref="C158:D158"/>
    <mergeCell ref="A154:E154"/>
    <mergeCell ref="F154:H154"/>
    <mergeCell ref="I154:K154"/>
    <mergeCell ref="L154:P154"/>
    <mergeCell ref="Q154:S154"/>
    <mergeCell ref="T154:V154"/>
    <mergeCell ref="E158:F158"/>
    <mergeCell ref="G158:H158"/>
    <mergeCell ref="F146:H146"/>
    <mergeCell ref="I146:K146"/>
    <mergeCell ref="L146:P146"/>
    <mergeCell ref="Q146:S146"/>
    <mergeCell ref="T146:V146"/>
    <mergeCell ref="A145:E145"/>
    <mergeCell ref="F145:H145"/>
    <mergeCell ref="I145:K145"/>
    <mergeCell ref="L145:P145"/>
    <mergeCell ref="Q145:S145"/>
    <mergeCell ref="T145:V145"/>
    <mergeCell ref="A150:E150"/>
    <mergeCell ref="F150:H150"/>
    <mergeCell ref="I150:K150"/>
    <mergeCell ref="L150:P150"/>
    <mergeCell ref="Q150:S150"/>
    <mergeCell ref="T150:V150"/>
    <mergeCell ref="A149:E149"/>
    <mergeCell ref="F149:H149"/>
    <mergeCell ref="I149:K149"/>
    <mergeCell ref="L149:P149"/>
    <mergeCell ref="Q149:S149"/>
    <mergeCell ref="T149:V149"/>
    <mergeCell ref="A148:E148"/>
    <mergeCell ref="F148:H148"/>
    <mergeCell ref="I148:K148"/>
    <mergeCell ref="L148:P148"/>
    <mergeCell ref="Q148:S148"/>
    <mergeCell ref="T148:V148"/>
    <mergeCell ref="A119:K119"/>
    <mergeCell ref="L119:V119"/>
    <mergeCell ref="L123:V123"/>
    <mergeCell ref="H130:I130"/>
    <mergeCell ref="J130:K130"/>
    <mergeCell ref="S130:T130"/>
    <mergeCell ref="U130:V130"/>
    <mergeCell ref="H131:K131"/>
    <mergeCell ref="S131:V131"/>
    <mergeCell ref="H132:K132"/>
    <mergeCell ref="S132:V132"/>
    <mergeCell ref="H133:K133"/>
    <mergeCell ref="S133:V133"/>
    <mergeCell ref="A142:D142"/>
    <mergeCell ref="E142:K142"/>
    <mergeCell ref="L142:O142"/>
    <mergeCell ref="P142:V142"/>
    <mergeCell ref="A120:K120"/>
    <mergeCell ref="A121:K121"/>
    <mergeCell ref="A122:K122"/>
    <mergeCell ref="A123:K123"/>
    <mergeCell ref="A124:D124"/>
    <mergeCell ref="A126:C126"/>
    <mergeCell ref="E126:G126"/>
    <mergeCell ref="I126:K126"/>
    <mergeCell ref="A127:D127"/>
    <mergeCell ref="A128:F128"/>
    <mergeCell ref="J128:K128"/>
    <mergeCell ref="L127:O127"/>
    <mergeCell ref="A140:D140"/>
    <mergeCell ref="E140:K140"/>
    <mergeCell ref="L140:O140"/>
    <mergeCell ref="A112:E112"/>
    <mergeCell ref="F112:H112"/>
    <mergeCell ref="I112:K112"/>
    <mergeCell ref="A114:K114"/>
    <mergeCell ref="L114:V114"/>
    <mergeCell ref="A113:E113"/>
    <mergeCell ref="F113:H113"/>
    <mergeCell ref="I113:K113"/>
    <mergeCell ref="A115:F115"/>
    <mergeCell ref="G115:H116"/>
    <mergeCell ref="I115:K116"/>
    <mergeCell ref="A116:B116"/>
    <mergeCell ref="C116:D116"/>
    <mergeCell ref="E116:F116"/>
    <mergeCell ref="A117:B117"/>
    <mergeCell ref="A118:K118"/>
    <mergeCell ref="L118:V118"/>
    <mergeCell ref="C117:D117"/>
    <mergeCell ref="E117:F117"/>
    <mergeCell ref="G117:H117"/>
    <mergeCell ref="I117:J117"/>
    <mergeCell ref="L117:M117"/>
    <mergeCell ref="N117:O117"/>
    <mergeCell ref="P117:Q117"/>
    <mergeCell ref="R117:S117"/>
    <mergeCell ref="T117:U117"/>
    <mergeCell ref="L112:P112"/>
    <mergeCell ref="Q112:S112"/>
    <mergeCell ref="T112:V112"/>
    <mergeCell ref="A109:E109"/>
    <mergeCell ref="F109:H109"/>
    <mergeCell ref="I109:K109"/>
    <mergeCell ref="L109:P109"/>
    <mergeCell ref="Q109:S109"/>
    <mergeCell ref="T109:V109"/>
    <mergeCell ref="A108:E108"/>
    <mergeCell ref="F108:H108"/>
    <mergeCell ref="I108:K108"/>
    <mergeCell ref="L108:P108"/>
    <mergeCell ref="Q108:S108"/>
    <mergeCell ref="T108:V108"/>
    <mergeCell ref="A110:E110"/>
    <mergeCell ref="F110:H110"/>
    <mergeCell ref="I110:K110"/>
    <mergeCell ref="A111:E111"/>
    <mergeCell ref="F111:H111"/>
    <mergeCell ref="I111:K111"/>
    <mergeCell ref="L111:P111"/>
    <mergeCell ref="Q111:S111"/>
    <mergeCell ref="T111:V111"/>
    <mergeCell ref="A107:E107"/>
    <mergeCell ref="F107:H107"/>
    <mergeCell ref="I107:K107"/>
    <mergeCell ref="L107:P107"/>
    <mergeCell ref="Q107:S107"/>
    <mergeCell ref="T107:V107"/>
    <mergeCell ref="A106:E106"/>
    <mergeCell ref="F106:H106"/>
    <mergeCell ref="I106:K106"/>
    <mergeCell ref="L106:P106"/>
    <mergeCell ref="Q106:S106"/>
    <mergeCell ref="T106:V106"/>
    <mergeCell ref="A105:E105"/>
    <mergeCell ref="F105:H105"/>
    <mergeCell ref="I105:K105"/>
    <mergeCell ref="L105:P105"/>
    <mergeCell ref="Q105:S105"/>
    <mergeCell ref="T105:V105"/>
    <mergeCell ref="A96:D96"/>
    <mergeCell ref="E96:K96"/>
    <mergeCell ref="A104:E104"/>
    <mergeCell ref="F104:H104"/>
    <mergeCell ref="I104:K104"/>
    <mergeCell ref="L104:P104"/>
    <mergeCell ref="Q104:S104"/>
    <mergeCell ref="T104:V104"/>
    <mergeCell ref="A103:E103"/>
    <mergeCell ref="F103:H103"/>
    <mergeCell ref="I103:K103"/>
    <mergeCell ref="L103:P103"/>
    <mergeCell ref="Q103:S103"/>
    <mergeCell ref="T103:V103"/>
    <mergeCell ref="A102:E102"/>
    <mergeCell ref="F102:H102"/>
    <mergeCell ref="I102:K102"/>
    <mergeCell ref="L102:P102"/>
    <mergeCell ref="Q102:S102"/>
    <mergeCell ref="T102:V102"/>
    <mergeCell ref="A97:D97"/>
    <mergeCell ref="E97:K97"/>
    <mergeCell ref="A98:E99"/>
    <mergeCell ref="F98:K98"/>
    <mergeCell ref="L97:O97"/>
    <mergeCell ref="P97:V97"/>
    <mergeCell ref="A101:E101"/>
    <mergeCell ref="F101:H101"/>
    <mergeCell ref="I101:K101"/>
    <mergeCell ref="L101:P101"/>
    <mergeCell ref="Q101:S101"/>
    <mergeCell ref="T101:V101"/>
    <mergeCell ref="A82:D82"/>
    <mergeCell ref="L82:O82"/>
    <mergeCell ref="A83:F83"/>
    <mergeCell ref="J83:K83"/>
    <mergeCell ref="L83:Q83"/>
    <mergeCell ref="U83:V83"/>
    <mergeCell ref="A100:E100"/>
    <mergeCell ref="F100:H100"/>
    <mergeCell ref="I100:K100"/>
    <mergeCell ref="L100:P100"/>
    <mergeCell ref="Q100:S100"/>
    <mergeCell ref="T100:V100"/>
    <mergeCell ref="F99:H99"/>
    <mergeCell ref="I99:K99"/>
    <mergeCell ref="Q99:S99"/>
    <mergeCell ref="T99:V99"/>
    <mergeCell ref="A94:D94"/>
    <mergeCell ref="E94:K94"/>
    <mergeCell ref="L94:O94"/>
    <mergeCell ref="P94:V94"/>
    <mergeCell ref="H88:K88"/>
    <mergeCell ref="S88:V88"/>
    <mergeCell ref="H86:K86"/>
    <mergeCell ref="S86:V86"/>
    <mergeCell ref="H87:K87"/>
    <mergeCell ref="S87:V87"/>
    <mergeCell ref="H89:K89"/>
    <mergeCell ref="H90:K90"/>
    <mergeCell ref="C92:I92"/>
    <mergeCell ref="A95:D95"/>
    <mergeCell ref="E95:K95"/>
    <mergeCell ref="L95:O95"/>
    <mergeCell ref="A78:K78"/>
    <mergeCell ref="L78:V78"/>
    <mergeCell ref="A79:D79"/>
    <mergeCell ref="L79:O79"/>
    <mergeCell ref="A81:C81"/>
    <mergeCell ref="E81:G81"/>
    <mergeCell ref="I81:K81"/>
    <mergeCell ref="L81:N81"/>
    <mergeCell ref="P81:R81"/>
    <mergeCell ref="T81:V81"/>
    <mergeCell ref="A75:K75"/>
    <mergeCell ref="L75:V75"/>
    <mergeCell ref="A76:K76"/>
    <mergeCell ref="L76:V76"/>
    <mergeCell ref="A77:K77"/>
    <mergeCell ref="L77:V77"/>
    <mergeCell ref="R72:S72"/>
    <mergeCell ref="T72:U72"/>
    <mergeCell ref="A73:K73"/>
    <mergeCell ref="L73:V73"/>
    <mergeCell ref="A74:K74"/>
    <mergeCell ref="L74:V74"/>
    <mergeCell ref="A72:B72"/>
    <mergeCell ref="C72:D72"/>
    <mergeCell ref="E72:F72"/>
    <mergeCell ref="G72:H72"/>
    <mergeCell ref="I72:J72"/>
    <mergeCell ref="L72:M72"/>
    <mergeCell ref="N72:O72"/>
    <mergeCell ref="P72:Q72"/>
    <mergeCell ref="E71:F71"/>
    <mergeCell ref="L71:M71"/>
    <mergeCell ref="A69:K69"/>
    <mergeCell ref="L69:V69"/>
    <mergeCell ref="A68:E68"/>
    <mergeCell ref="F68:H68"/>
    <mergeCell ref="I68:K68"/>
    <mergeCell ref="L68:P68"/>
    <mergeCell ref="A63:E63"/>
    <mergeCell ref="F63:H63"/>
    <mergeCell ref="I63:K63"/>
    <mergeCell ref="L63:P63"/>
    <mergeCell ref="Q63:S63"/>
    <mergeCell ref="T63:V63"/>
    <mergeCell ref="A61:E61"/>
    <mergeCell ref="F61:H61"/>
    <mergeCell ref="I61:K61"/>
    <mergeCell ref="L61:P61"/>
    <mergeCell ref="Q61:S61"/>
    <mergeCell ref="T61:V61"/>
    <mergeCell ref="A65:E65"/>
    <mergeCell ref="F65:H65"/>
    <mergeCell ref="I65:K65"/>
    <mergeCell ref="L65:P65"/>
    <mergeCell ref="Q65:S65"/>
    <mergeCell ref="T65:V65"/>
    <mergeCell ref="A62:E62"/>
    <mergeCell ref="F62:H62"/>
    <mergeCell ref="I62:K62"/>
    <mergeCell ref="L62:P62"/>
    <mergeCell ref="Q62:S62"/>
    <mergeCell ref="T62:V62"/>
    <mergeCell ref="A58:E58"/>
    <mergeCell ref="F58:H58"/>
    <mergeCell ref="I58:K58"/>
    <mergeCell ref="L58:P58"/>
    <mergeCell ref="Q58:S58"/>
    <mergeCell ref="T58:V58"/>
    <mergeCell ref="A57:E57"/>
    <mergeCell ref="F57:H57"/>
    <mergeCell ref="I57:K57"/>
    <mergeCell ref="L57:P57"/>
    <mergeCell ref="Q57:S57"/>
    <mergeCell ref="T57:V57"/>
    <mergeCell ref="A55:E56"/>
    <mergeCell ref="F55:K55"/>
    <mergeCell ref="L55:P56"/>
    <mergeCell ref="Q55:V55"/>
    <mergeCell ref="F56:H56"/>
    <mergeCell ref="I56:K56"/>
    <mergeCell ref="Q56:S56"/>
    <mergeCell ref="T56:V56"/>
    <mergeCell ref="L54:O54"/>
    <mergeCell ref="P54:V54"/>
    <mergeCell ref="A54:D54"/>
    <mergeCell ref="E54:K54"/>
    <mergeCell ref="A52:D52"/>
    <mergeCell ref="E52:K52"/>
    <mergeCell ref="L52:O52"/>
    <mergeCell ref="P52:V52"/>
    <mergeCell ref="A53:D53"/>
    <mergeCell ref="E53:K53"/>
    <mergeCell ref="L53:O53"/>
    <mergeCell ref="P53:V53"/>
    <mergeCell ref="H47:K47"/>
    <mergeCell ref="S47:V47"/>
    <mergeCell ref="H48:K48"/>
    <mergeCell ref="S48:V48"/>
    <mergeCell ref="C50:I50"/>
    <mergeCell ref="N50:T50"/>
    <mergeCell ref="H44:K44"/>
    <mergeCell ref="S44:V44"/>
    <mergeCell ref="H45:K45"/>
    <mergeCell ref="S45:V45"/>
    <mergeCell ref="H46:K46"/>
    <mergeCell ref="S46:V46"/>
    <mergeCell ref="P31:Q31"/>
    <mergeCell ref="A29:F29"/>
    <mergeCell ref="G29:H30"/>
    <mergeCell ref="H42:I42"/>
    <mergeCell ref="J42:K42"/>
    <mergeCell ref="S42:T42"/>
    <mergeCell ref="U42:V42"/>
    <mergeCell ref="H43:I43"/>
    <mergeCell ref="J43:K43"/>
    <mergeCell ref="S43:T43"/>
    <mergeCell ref="U43:V43"/>
    <mergeCell ref="A40:D40"/>
    <mergeCell ref="L40:O40"/>
    <mergeCell ref="A41:F41"/>
    <mergeCell ref="J41:K41"/>
    <mergeCell ref="L41:Q41"/>
    <mergeCell ref="U41:V41"/>
    <mergeCell ref="A37:K37"/>
    <mergeCell ref="L37:V37"/>
    <mergeCell ref="A39:C39"/>
    <mergeCell ref="E39:G39"/>
    <mergeCell ref="I39:K39"/>
    <mergeCell ref="L39:N39"/>
    <mergeCell ref="P39:R39"/>
    <mergeCell ref="T39:V39"/>
    <mergeCell ref="A34:K34"/>
    <mergeCell ref="L34:V34"/>
    <mergeCell ref="A35:K35"/>
    <mergeCell ref="L35:V35"/>
    <mergeCell ref="A36:K36"/>
    <mergeCell ref="L36:V36"/>
    <mergeCell ref="R31:S31"/>
    <mergeCell ref="T31:U31"/>
    <mergeCell ref="A32:K32"/>
    <mergeCell ref="L32:V32"/>
    <mergeCell ref="A33:K33"/>
    <mergeCell ref="L33:V33"/>
    <mergeCell ref="Q27:S27"/>
    <mergeCell ref="T27:V27"/>
    <mergeCell ref="A25:E25"/>
    <mergeCell ref="F25:H25"/>
    <mergeCell ref="I25:K25"/>
    <mergeCell ref="A26:E26"/>
    <mergeCell ref="F26:H26"/>
    <mergeCell ref="I26:K26"/>
    <mergeCell ref="N30:O30"/>
    <mergeCell ref="P30:Q30"/>
    <mergeCell ref="A31:B31"/>
    <mergeCell ref="C31:D31"/>
    <mergeCell ref="E31:F31"/>
    <mergeCell ref="G31:H31"/>
    <mergeCell ref="I29:K30"/>
    <mergeCell ref="L29:Q29"/>
    <mergeCell ref="R29:S30"/>
    <mergeCell ref="T29:V30"/>
    <mergeCell ref="A30:B30"/>
    <mergeCell ref="C30:D30"/>
    <mergeCell ref="E30:F30"/>
    <mergeCell ref="I17:K17"/>
    <mergeCell ref="L17:P17"/>
    <mergeCell ref="Q17:S17"/>
    <mergeCell ref="T17:V17"/>
    <mergeCell ref="A16:E16"/>
    <mergeCell ref="F16:H16"/>
    <mergeCell ref="I16:K16"/>
    <mergeCell ref="L16:P16"/>
    <mergeCell ref="Q16:S16"/>
    <mergeCell ref="T16:V16"/>
    <mergeCell ref="A14:E15"/>
    <mergeCell ref="F14:K14"/>
    <mergeCell ref="L14:P15"/>
    <mergeCell ref="Q14:V14"/>
    <mergeCell ref="F15:H15"/>
    <mergeCell ref="I15:K15"/>
    <mergeCell ref="Q15:S15"/>
    <mergeCell ref="T15:V15"/>
    <mergeCell ref="A13:D13"/>
    <mergeCell ref="E13:K13"/>
    <mergeCell ref="L13:O13"/>
    <mergeCell ref="P13:V13"/>
    <mergeCell ref="A11:D11"/>
    <mergeCell ref="E11:K11"/>
    <mergeCell ref="L11:O11"/>
    <mergeCell ref="P11:V11"/>
    <mergeCell ref="A12:D12"/>
    <mergeCell ref="E12:K12"/>
    <mergeCell ref="L12:O12"/>
    <mergeCell ref="P12:V12"/>
    <mergeCell ref="H6:K6"/>
    <mergeCell ref="S6:V6"/>
    <mergeCell ref="H7:K7"/>
    <mergeCell ref="S7:V7"/>
    <mergeCell ref="C9:I9"/>
    <mergeCell ref="N9:T9"/>
    <mergeCell ref="H3:K3"/>
    <mergeCell ref="S3:V3"/>
    <mergeCell ref="H4:K4"/>
    <mergeCell ref="S4:V4"/>
    <mergeCell ref="H5:K5"/>
    <mergeCell ref="S5:V5"/>
    <mergeCell ref="H1:I1"/>
    <mergeCell ref="J1:K1"/>
    <mergeCell ref="S1:T1"/>
    <mergeCell ref="U1:V1"/>
    <mergeCell ref="H2:I2"/>
    <mergeCell ref="J2:K2"/>
    <mergeCell ref="S2:T2"/>
    <mergeCell ref="U2:V2"/>
    <mergeCell ref="H85:I85"/>
    <mergeCell ref="J85:K85"/>
    <mergeCell ref="H84:I84"/>
    <mergeCell ref="J84:K84"/>
    <mergeCell ref="S84:T84"/>
    <mergeCell ref="A28:K28"/>
    <mergeCell ref="L28:V28"/>
    <mergeCell ref="A23:E23"/>
    <mergeCell ref="F23:H23"/>
    <mergeCell ref="I23:K23"/>
    <mergeCell ref="L23:P23"/>
    <mergeCell ref="L26:P26"/>
    <mergeCell ref="Q26:S26"/>
    <mergeCell ref="T26:V26"/>
    <mergeCell ref="A27:E27"/>
    <mergeCell ref="F27:H27"/>
    <mergeCell ref="I27:K27"/>
    <mergeCell ref="L27:P27"/>
    <mergeCell ref="L30:M30"/>
    <mergeCell ref="L25:P25"/>
    <mergeCell ref="Q25:S25"/>
    <mergeCell ref="T25:V25"/>
    <mergeCell ref="I31:J31"/>
    <mergeCell ref="L31:M31"/>
    <mergeCell ref="N31:O31"/>
    <mergeCell ref="W95:Z95"/>
    <mergeCell ref="AA95:AG95"/>
    <mergeCell ref="L96:O96"/>
    <mergeCell ref="P96:V96"/>
    <mergeCell ref="W96:Z96"/>
    <mergeCell ref="AA96:AG96"/>
    <mergeCell ref="AD84:AE84"/>
    <mergeCell ref="AF84:AG84"/>
    <mergeCell ref="S85:T85"/>
    <mergeCell ref="U85:V85"/>
    <mergeCell ref="AD85:AE85"/>
    <mergeCell ref="AF85:AG85"/>
    <mergeCell ref="AD86:AG86"/>
    <mergeCell ref="AD87:AG87"/>
    <mergeCell ref="AD88:AG88"/>
    <mergeCell ref="S89:V89"/>
    <mergeCell ref="AD89:AG89"/>
    <mergeCell ref="S90:V90"/>
    <mergeCell ref="AD90:AG90"/>
    <mergeCell ref="N92:T92"/>
    <mergeCell ref="Y92:AE92"/>
    <mergeCell ref="W94:Z94"/>
    <mergeCell ref="AA94:AG94"/>
    <mergeCell ref="U84:V84"/>
    <mergeCell ref="P95:V95"/>
    <mergeCell ref="W97:Z97"/>
    <mergeCell ref="AA97:AG97"/>
    <mergeCell ref="L98:P99"/>
    <mergeCell ref="Q98:V98"/>
    <mergeCell ref="W98:AA99"/>
    <mergeCell ref="AB98:AG98"/>
    <mergeCell ref="AB99:AD99"/>
    <mergeCell ref="AE99:AG99"/>
    <mergeCell ref="W100:AA100"/>
    <mergeCell ref="AB100:AD100"/>
    <mergeCell ref="AE100:AG100"/>
    <mergeCell ref="W101:AA101"/>
    <mergeCell ref="AB101:AD101"/>
    <mergeCell ref="AE101:AG101"/>
    <mergeCell ref="W102:AA102"/>
    <mergeCell ref="AB102:AD102"/>
    <mergeCell ref="AE102:AG102"/>
    <mergeCell ref="W103:AA103"/>
    <mergeCell ref="AB103:AD103"/>
    <mergeCell ref="AE103:AG103"/>
    <mergeCell ref="W104:AA104"/>
    <mergeCell ref="AB104:AD104"/>
    <mergeCell ref="AE104:AG104"/>
    <mergeCell ref="W105:AA105"/>
    <mergeCell ref="AB105:AD105"/>
    <mergeCell ref="AE105:AG105"/>
    <mergeCell ref="W106:AA106"/>
    <mergeCell ref="AB106:AD106"/>
    <mergeCell ref="AE106:AG106"/>
    <mergeCell ref="W107:AA107"/>
    <mergeCell ref="AB107:AD107"/>
    <mergeCell ref="AE107:AG107"/>
    <mergeCell ref="W108:AA108"/>
    <mergeCell ref="AB108:AD108"/>
    <mergeCell ref="AE108:AG108"/>
    <mergeCell ref="W109:AA109"/>
    <mergeCell ref="AB109:AD109"/>
    <mergeCell ref="AE109:AG109"/>
    <mergeCell ref="L110:P110"/>
    <mergeCell ref="Q110:S110"/>
    <mergeCell ref="T110:V110"/>
    <mergeCell ref="W110:AA110"/>
    <mergeCell ref="AB110:AD110"/>
    <mergeCell ref="AE110:AG110"/>
    <mergeCell ref="L113:P113"/>
    <mergeCell ref="Q113:S113"/>
    <mergeCell ref="T113:V113"/>
    <mergeCell ref="W113:AA113"/>
    <mergeCell ref="AB113:AD113"/>
    <mergeCell ref="AE113:AG113"/>
    <mergeCell ref="W114:AG114"/>
    <mergeCell ref="L115:Q115"/>
    <mergeCell ref="R115:S116"/>
    <mergeCell ref="T115:V116"/>
    <mergeCell ref="W115:AB115"/>
    <mergeCell ref="AC115:AD116"/>
    <mergeCell ref="AE115:AG116"/>
    <mergeCell ref="L116:M116"/>
    <mergeCell ref="N116:O116"/>
    <mergeCell ref="P116:Q116"/>
    <mergeCell ref="W116:X116"/>
    <mergeCell ref="Y116:Z116"/>
    <mergeCell ref="AA116:AB116"/>
    <mergeCell ref="W117:X117"/>
    <mergeCell ref="Y117:Z117"/>
    <mergeCell ref="AA117:AB117"/>
    <mergeCell ref="AC117:AD117"/>
    <mergeCell ref="AE117:AF117"/>
    <mergeCell ref="W118:AG118"/>
    <mergeCell ref="W119:AG119"/>
    <mergeCell ref="L120:V120"/>
    <mergeCell ref="W120:AG120"/>
    <mergeCell ref="L121:V121"/>
    <mergeCell ref="W121:AG121"/>
    <mergeCell ref="L122:V122"/>
    <mergeCell ref="W122:AG122"/>
    <mergeCell ref="W123:AG123"/>
    <mergeCell ref="L124:O124"/>
    <mergeCell ref="W124:Z124"/>
    <mergeCell ref="L126:N126"/>
    <mergeCell ref="P126:R126"/>
    <mergeCell ref="T126:V126"/>
    <mergeCell ref="W126:Y126"/>
    <mergeCell ref="AA126:AC126"/>
    <mergeCell ref="AE126:AG126"/>
    <mergeCell ref="W127:Z127"/>
    <mergeCell ref="L128:Q128"/>
    <mergeCell ref="U128:V128"/>
    <mergeCell ref="W128:AB128"/>
    <mergeCell ref="AF128:AG128"/>
    <mergeCell ref="H129:I129"/>
    <mergeCell ref="J129:K129"/>
    <mergeCell ref="S129:T129"/>
    <mergeCell ref="U129:V129"/>
    <mergeCell ref="H134:K134"/>
    <mergeCell ref="S134:V134"/>
    <mergeCell ref="H135:K135"/>
    <mergeCell ref="S135:V135"/>
    <mergeCell ref="C137:I137"/>
    <mergeCell ref="N137:T137"/>
    <mergeCell ref="A139:D139"/>
    <mergeCell ref="E139:K139"/>
    <mergeCell ref="L139:O139"/>
    <mergeCell ref="P139:V139"/>
    <mergeCell ref="P140:V140"/>
    <mergeCell ref="A141:D141"/>
    <mergeCell ref="E141:K141"/>
    <mergeCell ref="L141:O141"/>
    <mergeCell ref="P141:V141"/>
    <mergeCell ref="A152:E152"/>
    <mergeCell ref="F152:H152"/>
    <mergeCell ref="I152:K152"/>
    <mergeCell ref="L152:P152"/>
    <mergeCell ref="Q152:S152"/>
    <mergeCell ref="T152:V152"/>
    <mergeCell ref="A153:E153"/>
    <mergeCell ref="F153:H153"/>
    <mergeCell ref="I153:K153"/>
    <mergeCell ref="L153:P153"/>
    <mergeCell ref="Q153:S153"/>
    <mergeCell ref="T153:V153"/>
    <mergeCell ref="F144:H144"/>
    <mergeCell ref="I144:K144"/>
    <mergeCell ref="Q144:S144"/>
    <mergeCell ref="T144:V144"/>
    <mergeCell ref="A143:E144"/>
    <mergeCell ref="F143:K143"/>
    <mergeCell ref="L143:P144"/>
    <mergeCell ref="Q143:V143"/>
    <mergeCell ref="A147:E147"/>
    <mergeCell ref="F147:H147"/>
    <mergeCell ref="I147:K147"/>
    <mergeCell ref="L147:P147"/>
    <mergeCell ref="Q147:S147"/>
    <mergeCell ref="T147:V147"/>
    <mergeCell ref="A146:E146"/>
    <mergeCell ref="I158:J158"/>
    <mergeCell ref="L158:M158"/>
    <mergeCell ref="N158:O158"/>
    <mergeCell ref="P158:Q158"/>
    <mergeCell ref="R158:S158"/>
    <mergeCell ref="T158:U158"/>
    <mergeCell ref="A160:K160"/>
    <mergeCell ref="L160:V160"/>
    <mergeCell ref="A161:K161"/>
    <mergeCell ref="L161:V161"/>
    <mergeCell ref="A162:K162"/>
    <mergeCell ref="L162:V162"/>
    <mergeCell ref="A163:K163"/>
    <mergeCell ref="L163:V163"/>
    <mergeCell ref="A164:K164"/>
    <mergeCell ref="L164:V164"/>
    <mergeCell ref="A165:D165"/>
    <mergeCell ref="L165:O165"/>
    <mergeCell ref="A167:C167"/>
    <mergeCell ref="E167:G167"/>
    <mergeCell ref="I167:K167"/>
    <mergeCell ref="L167:N167"/>
    <mergeCell ref="P167:R167"/>
    <mergeCell ref="T167:V167"/>
    <mergeCell ref="AD170:AE170"/>
    <mergeCell ref="AF170:AG170"/>
    <mergeCell ref="H171:I171"/>
    <mergeCell ref="J171:K171"/>
    <mergeCell ref="S171:T171"/>
    <mergeCell ref="U171:V171"/>
    <mergeCell ref="AD171:AE171"/>
    <mergeCell ref="AF171:AG171"/>
    <mergeCell ref="H172:K172"/>
    <mergeCell ref="S172:V172"/>
    <mergeCell ref="AD172:AG172"/>
    <mergeCell ref="A168:D168"/>
    <mergeCell ref="L168:O168"/>
    <mergeCell ref="A169:F169"/>
    <mergeCell ref="J169:K169"/>
    <mergeCell ref="H170:I170"/>
    <mergeCell ref="J170:K170"/>
    <mergeCell ref="S170:T170"/>
    <mergeCell ref="U170:V170"/>
    <mergeCell ref="AD173:AG173"/>
    <mergeCell ref="H174:K174"/>
    <mergeCell ref="S174:V174"/>
    <mergeCell ref="AD174:AG174"/>
    <mergeCell ref="AD175:AG175"/>
    <mergeCell ref="H176:K176"/>
    <mergeCell ref="S176:V176"/>
    <mergeCell ref="AD176:AG176"/>
    <mergeCell ref="C178:I178"/>
    <mergeCell ref="N178:T178"/>
    <mergeCell ref="Y178:AE178"/>
    <mergeCell ref="A180:D180"/>
    <mergeCell ref="E180:K180"/>
    <mergeCell ref="L180:O180"/>
    <mergeCell ref="P180:V180"/>
    <mergeCell ref="W180:Z180"/>
    <mergeCell ref="AA180:AG180"/>
    <mergeCell ref="H175:K175"/>
    <mergeCell ref="S175:V175"/>
    <mergeCell ref="W181:Z181"/>
    <mergeCell ref="AA181:AG181"/>
    <mergeCell ref="W182:Z182"/>
    <mergeCell ref="AA182:AG182"/>
    <mergeCell ref="A183:D183"/>
    <mergeCell ref="E183:K183"/>
    <mergeCell ref="L183:O183"/>
    <mergeCell ref="P183:V183"/>
    <mergeCell ref="W183:Z183"/>
    <mergeCell ref="AA183:AG183"/>
    <mergeCell ref="A184:E185"/>
    <mergeCell ref="F184:K184"/>
    <mergeCell ref="L184:P185"/>
    <mergeCell ref="Q184:V184"/>
    <mergeCell ref="W184:AA185"/>
    <mergeCell ref="AB184:AG184"/>
    <mergeCell ref="AB185:AD185"/>
    <mergeCell ref="AE185:AG185"/>
    <mergeCell ref="A182:D182"/>
    <mergeCell ref="E182:K182"/>
    <mergeCell ref="L182:O182"/>
    <mergeCell ref="P182:V182"/>
    <mergeCell ref="W186:AA186"/>
    <mergeCell ref="AB186:AD186"/>
    <mergeCell ref="AE186:AG186"/>
    <mergeCell ref="W187:AA187"/>
    <mergeCell ref="AB187:AD187"/>
    <mergeCell ref="AE187:AG187"/>
    <mergeCell ref="W188:AA188"/>
    <mergeCell ref="AB188:AD188"/>
    <mergeCell ref="AE188:AG188"/>
    <mergeCell ref="W189:AA189"/>
    <mergeCell ref="AB189:AD189"/>
    <mergeCell ref="AE189:AG189"/>
    <mergeCell ref="W190:AA190"/>
    <mergeCell ref="AB190:AD190"/>
    <mergeCell ref="AE190:AG190"/>
    <mergeCell ref="W191:AA191"/>
    <mergeCell ref="AB191:AD191"/>
    <mergeCell ref="AE191:AG191"/>
    <mergeCell ref="A192:E192"/>
    <mergeCell ref="F192:H192"/>
    <mergeCell ref="I192:K192"/>
    <mergeCell ref="L192:P192"/>
    <mergeCell ref="Q192:S192"/>
    <mergeCell ref="T192:V192"/>
    <mergeCell ref="W192:AA192"/>
    <mergeCell ref="AB192:AD192"/>
    <mergeCell ref="AE192:AG192"/>
    <mergeCell ref="A189:E189"/>
    <mergeCell ref="F189:H189"/>
    <mergeCell ref="I189:K189"/>
    <mergeCell ref="L189:P189"/>
    <mergeCell ref="Q189:S189"/>
    <mergeCell ref="T189:V189"/>
    <mergeCell ref="A188:E188"/>
    <mergeCell ref="F188:H188"/>
    <mergeCell ref="I188:K188"/>
    <mergeCell ref="L188:P188"/>
    <mergeCell ref="Q188:S188"/>
    <mergeCell ref="T188:V188"/>
    <mergeCell ref="W193:AA193"/>
    <mergeCell ref="AB193:AD193"/>
    <mergeCell ref="AE193:AG193"/>
    <mergeCell ref="A194:E194"/>
    <mergeCell ref="F194:H194"/>
    <mergeCell ref="I194:K194"/>
    <mergeCell ref="L194:P194"/>
    <mergeCell ref="Q194:S194"/>
    <mergeCell ref="T194:V194"/>
    <mergeCell ref="W194:AA194"/>
    <mergeCell ref="AB194:AD194"/>
    <mergeCell ref="AE194:AG194"/>
    <mergeCell ref="A195:E195"/>
    <mergeCell ref="F195:H195"/>
    <mergeCell ref="I195:K195"/>
    <mergeCell ref="L195:P195"/>
    <mergeCell ref="Q195:S195"/>
    <mergeCell ref="T195:V195"/>
    <mergeCell ref="W195:AA195"/>
    <mergeCell ref="AB195:AD195"/>
    <mergeCell ref="AE195:AG195"/>
    <mergeCell ref="A193:E193"/>
    <mergeCell ref="F193:H193"/>
    <mergeCell ref="I193:K193"/>
    <mergeCell ref="L193:P193"/>
    <mergeCell ref="Q193:S193"/>
    <mergeCell ref="T193:V193"/>
    <mergeCell ref="W196:AA196"/>
    <mergeCell ref="AB196:AD196"/>
    <mergeCell ref="AE196:AG196"/>
    <mergeCell ref="A197:E197"/>
    <mergeCell ref="F197:H197"/>
    <mergeCell ref="I197:K197"/>
    <mergeCell ref="L197:P197"/>
    <mergeCell ref="Q197:S197"/>
    <mergeCell ref="T197:V197"/>
    <mergeCell ref="W197:AA197"/>
    <mergeCell ref="AB197:AD197"/>
    <mergeCell ref="AE197:AG197"/>
    <mergeCell ref="W198:AG198"/>
    <mergeCell ref="A199:F199"/>
    <mergeCell ref="G199:H200"/>
    <mergeCell ref="I199:K200"/>
    <mergeCell ref="L199:Q199"/>
    <mergeCell ref="R199:S200"/>
    <mergeCell ref="T199:V200"/>
    <mergeCell ref="W199:AB199"/>
    <mergeCell ref="AC199:AD200"/>
    <mergeCell ref="AE199:AG200"/>
    <mergeCell ref="A200:B200"/>
    <mergeCell ref="C200:D200"/>
    <mergeCell ref="E200:F200"/>
    <mergeCell ref="L200:M200"/>
    <mergeCell ref="N200:O200"/>
    <mergeCell ref="P200:Q200"/>
    <mergeCell ref="W200:X200"/>
    <mergeCell ref="Y200:Z200"/>
    <mergeCell ref="AA200:AB200"/>
    <mergeCell ref="A198:K198"/>
    <mergeCell ref="W201:X201"/>
    <mergeCell ref="Y201:Z201"/>
    <mergeCell ref="AA201:AB201"/>
    <mergeCell ref="AC201:AD201"/>
    <mergeCell ref="AE201:AF201"/>
    <mergeCell ref="A202:K202"/>
    <mergeCell ref="L202:V202"/>
    <mergeCell ref="W202:AG202"/>
    <mergeCell ref="A203:K203"/>
    <mergeCell ref="L203:V203"/>
    <mergeCell ref="W203:AG203"/>
    <mergeCell ref="A204:K204"/>
    <mergeCell ref="L204:V204"/>
    <mergeCell ref="W204:AG204"/>
    <mergeCell ref="A205:K205"/>
    <mergeCell ref="L205:V205"/>
    <mergeCell ref="W205:AG205"/>
    <mergeCell ref="W206:AG206"/>
    <mergeCell ref="A207:K207"/>
    <mergeCell ref="L207:V207"/>
    <mergeCell ref="W207:AG207"/>
    <mergeCell ref="A208:D208"/>
    <mergeCell ref="L208:O208"/>
    <mergeCell ref="W208:Z208"/>
    <mergeCell ref="A210:C210"/>
    <mergeCell ref="E210:G210"/>
    <mergeCell ref="I210:K210"/>
    <mergeCell ref="L210:N210"/>
    <mergeCell ref="P210:R210"/>
    <mergeCell ref="T210:V210"/>
    <mergeCell ref="W210:Y210"/>
    <mergeCell ref="AA210:AC210"/>
    <mergeCell ref="AE210:AG210"/>
    <mergeCell ref="A211:D211"/>
    <mergeCell ref="L211:O211"/>
    <mergeCell ref="W211:Z211"/>
    <mergeCell ref="A206:K206"/>
    <mergeCell ref="L206:V206"/>
    <mergeCell ref="W212:AB212"/>
    <mergeCell ref="AF212:AG212"/>
    <mergeCell ref="H213:I213"/>
    <mergeCell ref="J213:K213"/>
    <mergeCell ref="S213:T213"/>
    <mergeCell ref="U213:V213"/>
    <mergeCell ref="AD213:AE213"/>
    <mergeCell ref="AF213:AG213"/>
    <mergeCell ref="H214:I214"/>
    <mergeCell ref="J214:K214"/>
    <mergeCell ref="S214:T214"/>
    <mergeCell ref="U214:V214"/>
    <mergeCell ref="AD214:AE214"/>
    <mergeCell ref="AF214:AG214"/>
    <mergeCell ref="H215:K215"/>
    <mergeCell ref="S215:V215"/>
    <mergeCell ref="AD215:AG215"/>
    <mergeCell ref="AD216:AG216"/>
    <mergeCell ref="H217:K217"/>
    <mergeCell ref="S217:V217"/>
    <mergeCell ref="AD217:AG217"/>
    <mergeCell ref="H218:K218"/>
    <mergeCell ref="S218:V218"/>
    <mergeCell ref="AD218:AG218"/>
    <mergeCell ref="H219:K219"/>
    <mergeCell ref="S219:V219"/>
    <mergeCell ref="AD219:AG219"/>
    <mergeCell ref="C221:I221"/>
    <mergeCell ref="N221:T221"/>
    <mergeCell ref="Y221:AE221"/>
    <mergeCell ref="A223:D223"/>
    <mergeCell ref="E223:K223"/>
    <mergeCell ref="L223:O223"/>
    <mergeCell ref="P223:V223"/>
    <mergeCell ref="W223:Z223"/>
    <mergeCell ref="AA223:AG223"/>
    <mergeCell ref="W224:Z224"/>
    <mergeCell ref="AA224:AG224"/>
    <mergeCell ref="A225:D225"/>
    <mergeCell ref="E225:K225"/>
    <mergeCell ref="L225:O225"/>
    <mergeCell ref="P225:V225"/>
    <mergeCell ref="W225:Z225"/>
    <mergeCell ref="AA225:AG225"/>
    <mergeCell ref="A226:D226"/>
    <mergeCell ref="E226:K226"/>
    <mergeCell ref="L226:O226"/>
    <mergeCell ref="P226:V226"/>
    <mergeCell ref="W226:Z226"/>
    <mergeCell ref="AA226:AG226"/>
    <mergeCell ref="A227:E228"/>
    <mergeCell ref="F227:K227"/>
    <mergeCell ref="L227:P228"/>
    <mergeCell ref="Q227:V227"/>
    <mergeCell ref="W227:AA228"/>
    <mergeCell ref="AB227:AG227"/>
    <mergeCell ref="AB228:AD228"/>
    <mergeCell ref="AE228:AG228"/>
    <mergeCell ref="W229:AA229"/>
    <mergeCell ref="AB229:AD229"/>
    <mergeCell ref="AE229:AG229"/>
    <mergeCell ref="W230:AA230"/>
    <mergeCell ref="AB230:AD230"/>
    <mergeCell ref="AE230:AG230"/>
    <mergeCell ref="W231:AA231"/>
    <mergeCell ref="AB231:AD231"/>
    <mergeCell ref="AE231:AG231"/>
    <mergeCell ref="W232:AA232"/>
    <mergeCell ref="AB232:AD232"/>
    <mergeCell ref="AE232:AG232"/>
    <mergeCell ref="W233:AA233"/>
    <mergeCell ref="AB233:AD233"/>
    <mergeCell ref="AE233:AG233"/>
    <mergeCell ref="A234:E234"/>
    <mergeCell ref="F234:H234"/>
    <mergeCell ref="I234:K234"/>
    <mergeCell ref="L234:P234"/>
    <mergeCell ref="Q234:S234"/>
    <mergeCell ref="T234:V234"/>
    <mergeCell ref="W234:AA234"/>
    <mergeCell ref="AB234:AD234"/>
    <mergeCell ref="AE234:AG234"/>
    <mergeCell ref="A233:E233"/>
    <mergeCell ref="F233:H233"/>
    <mergeCell ref="I233:K233"/>
    <mergeCell ref="L233:P233"/>
    <mergeCell ref="Q233:S233"/>
    <mergeCell ref="T233:V233"/>
    <mergeCell ref="A232:E232"/>
    <mergeCell ref="F232:H232"/>
    <mergeCell ref="W235:AA235"/>
    <mergeCell ref="AB235:AD235"/>
    <mergeCell ref="AE235:AG235"/>
    <mergeCell ref="A236:E236"/>
    <mergeCell ref="F236:H236"/>
    <mergeCell ref="I236:K236"/>
    <mergeCell ref="L236:P236"/>
    <mergeCell ref="Q236:S236"/>
    <mergeCell ref="T236:V236"/>
    <mergeCell ref="W236:AA236"/>
    <mergeCell ref="AB236:AD236"/>
    <mergeCell ref="AE236:AG236"/>
    <mergeCell ref="A237:E237"/>
    <mergeCell ref="F237:H237"/>
    <mergeCell ref="I237:K237"/>
    <mergeCell ref="L237:P237"/>
    <mergeCell ref="Q237:S237"/>
    <mergeCell ref="T237:V237"/>
    <mergeCell ref="W237:AA237"/>
    <mergeCell ref="AB237:AD237"/>
    <mergeCell ref="AE237:AG237"/>
    <mergeCell ref="W238:AA238"/>
    <mergeCell ref="AB238:AD238"/>
    <mergeCell ref="AE238:AG238"/>
    <mergeCell ref="A239:E239"/>
    <mergeCell ref="F239:H239"/>
    <mergeCell ref="I239:K239"/>
    <mergeCell ref="L239:P239"/>
    <mergeCell ref="Q239:S239"/>
    <mergeCell ref="T239:V239"/>
    <mergeCell ref="W239:AA239"/>
    <mergeCell ref="AB239:AD239"/>
    <mergeCell ref="AE239:AG239"/>
    <mergeCell ref="A240:E240"/>
    <mergeCell ref="F240:H240"/>
    <mergeCell ref="I240:K240"/>
    <mergeCell ref="L240:P240"/>
    <mergeCell ref="Q240:S240"/>
    <mergeCell ref="T240:V240"/>
    <mergeCell ref="W240:AA240"/>
    <mergeCell ref="AB240:AD240"/>
    <mergeCell ref="AE240:AG240"/>
    <mergeCell ref="I238:K238"/>
    <mergeCell ref="L238:P238"/>
    <mergeCell ref="Q238:S238"/>
    <mergeCell ref="T238:V238"/>
    <mergeCell ref="W242:AB242"/>
    <mergeCell ref="AC242:AD243"/>
    <mergeCell ref="AE242:AG243"/>
    <mergeCell ref="A243:B243"/>
    <mergeCell ref="C243:D243"/>
    <mergeCell ref="E243:F243"/>
    <mergeCell ref="L243:M243"/>
    <mergeCell ref="N243:O243"/>
    <mergeCell ref="P243:Q243"/>
    <mergeCell ref="W243:X243"/>
    <mergeCell ref="Y243:Z243"/>
    <mergeCell ref="AA243:AB243"/>
    <mergeCell ref="A249:K249"/>
    <mergeCell ref="L249:V249"/>
    <mergeCell ref="R244:S244"/>
    <mergeCell ref="T244:U244"/>
    <mergeCell ref="W244:X244"/>
    <mergeCell ref="Y244:Z244"/>
    <mergeCell ref="AA244:AB244"/>
    <mergeCell ref="AC244:AD244"/>
    <mergeCell ref="AE244:AF244"/>
    <mergeCell ref="A245:K245"/>
    <mergeCell ref="L245:V245"/>
    <mergeCell ref="W245:AG245"/>
    <mergeCell ref="A246:K246"/>
    <mergeCell ref="L246:V246"/>
    <mergeCell ref="W246:AG246"/>
    <mergeCell ref="A247:K247"/>
    <mergeCell ref="L247:V247"/>
    <mergeCell ref="W247:AG247"/>
    <mergeCell ref="A248:K248"/>
    <mergeCell ref="L248:V248"/>
    <mergeCell ref="W248:AG248"/>
    <mergeCell ref="A244:B244"/>
    <mergeCell ref="C244:D244"/>
    <mergeCell ref="E244:F244"/>
    <mergeCell ref="G244:H244"/>
    <mergeCell ref="I244:J244"/>
    <mergeCell ref="L244:M244"/>
    <mergeCell ref="N244:O244"/>
    <mergeCell ref="P244:Q244"/>
    <mergeCell ref="A250:K250"/>
    <mergeCell ref="L250:V250"/>
    <mergeCell ref="W250:AG250"/>
    <mergeCell ref="A251:D251"/>
    <mergeCell ref="L251:O251"/>
    <mergeCell ref="W251:Z251"/>
    <mergeCell ref="A253:C253"/>
    <mergeCell ref="E253:G253"/>
    <mergeCell ref="I253:K253"/>
    <mergeCell ref="L253:N253"/>
    <mergeCell ref="P253:R253"/>
    <mergeCell ref="T253:V253"/>
    <mergeCell ref="W253:Y253"/>
    <mergeCell ref="AA253:AC253"/>
    <mergeCell ref="AE253:AG253"/>
    <mergeCell ref="W254:Z254"/>
    <mergeCell ref="W255:AB255"/>
    <mergeCell ref="AF255:AG255"/>
    <mergeCell ref="AO1:AP1"/>
    <mergeCell ref="AQ1:AR1"/>
    <mergeCell ref="AO2:AP2"/>
    <mergeCell ref="AQ2:AR2"/>
    <mergeCell ref="AO3:AR3"/>
    <mergeCell ref="AO4:AR4"/>
    <mergeCell ref="AO5:AR5"/>
    <mergeCell ref="AO6:AR6"/>
    <mergeCell ref="AO7:AR7"/>
    <mergeCell ref="AJ9:AP9"/>
    <mergeCell ref="AH11:AK11"/>
    <mergeCell ref="AL11:AR11"/>
    <mergeCell ref="AH12:AK12"/>
    <mergeCell ref="AL12:AR12"/>
    <mergeCell ref="AH13:AK13"/>
    <mergeCell ref="AL13:AR13"/>
    <mergeCell ref="AH14:AL15"/>
    <mergeCell ref="AM14:AR14"/>
    <mergeCell ref="AM15:AO15"/>
    <mergeCell ref="AP15:AR15"/>
    <mergeCell ref="AH16:AL16"/>
    <mergeCell ref="AM16:AO16"/>
    <mergeCell ref="AP16:AR16"/>
    <mergeCell ref="AH17:AL17"/>
    <mergeCell ref="AM17:AO17"/>
    <mergeCell ref="AP17:AR17"/>
    <mergeCell ref="AH18:AL18"/>
    <mergeCell ref="AM18:AO18"/>
    <mergeCell ref="W249:AG249"/>
    <mergeCell ref="W241:AG241"/>
    <mergeCell ref="AH31:AI31"/>
    <mergeCell ref="AJ31:AK31"/>
    <mergeCell ref="AL31:AM31"/>
    <mergeCell ref="AN31:AO31"/>
    <mergeCell ref="AP31:AQ31"/>
    <mergeCell ref="AP18:AR18"/>
    <mergeCell ref="AH19:AL19"/>
    <mergeCell ref="AM19:AO19"/>
    <mergeCell ref="AP19:AR19"/>
    <mergeCell ref="AH20:AL20"/>
    <mergeCell ref="AM20:AO20"/>
    <mergeCell ref="AP20:AR20"/>
    <mergeCell ref="AH21:AL21"/>
    <mergeCell ref="AM21:AO21"/>
    <mergeCell ref="AP21:AR21"/>
    <mergeCell ref="AH22:AL22"/>
    <mergeCell ref="AM22:AO22"/>
    <mergeCell ref="AP22:AR22"/>
    <mergeCell ref="AH23:AL23"/>
    <mergeCell ref="AM23:AO23"/>
    <mergeCell ref="AP23:AR23"/>
    <mergeCell ref="AH24:AL24"/>
    <mergeCell ref="AM24:AO24"/>
    <mergeCell ref="AP24:AR24"/>
    <mergeCell ref="AH32:AR32"/>
    <mergeCell ref="AH33:AR33"/>
    <mergeCell ref="AH34:AR34"/>
    <mergeCell ref="AH35:AR35"/>
    <mergeCell ref="AH36:AR36"/>
    <mergeCell ref="AH37:AR37"/>
    <mergeCell ref="AH39:AJ39"/>
    <mergeCell ref="AL39:AN39"/>
    <mergeCell ref="AP39:AR39"/>
    <mergeCell ref="AH40:AK40"/>
    <mergeCell ref="AH41:AM41"/>
    <mergeCell ref="AQ41:AR41"/>
    <mergeCell ref="AO42:AP42"/>
    <mergeCell ref="AQ42:AR42"/>
    <mergeCell ref="AO43:AP43"/>
    <mergeCell ref="AQ43:AR43"/>
    <mergeCell ref="AH25:AL25"/>
    <mergeCell ref="AM25:AO25"/>
    <mergeCell ref="AP25:AR25"/>
    <mergeCell ref="AH26:AL26"/>
    <mergeCell ref="AM26:AO26"/>
    <mergeCell ref="AP26:AR26"/>
    <mergeCell ref="AH27:AL27"/>
    <mergeCell ref="AM27:AO27"/>
    <mergeCell ref="AP27:AR27"/>
    <mergeCell ref="AH28:AR28"/>
    <mergeCell ref="AH29:AM29"/>
    <mergeCell ref="AN29:AO30"/>
    <mergeCell ref="AP29:AR30"/>
    <mergeCell ref="AH30:AI30"/>
    <mergeCell ref="AJ30:AK30"/>
    <mergeCell ref="AL30:AM30"/>
    <mergeCell ref="AH62:AL62"/>
    <mergeCell ref="AM62:AO62"/>
    <mergeCell ref="AP62:AR62"/>
    <mergeCell ref="AO44:AR44"/>
    <mergeCell ref="AO45:AR45"/>
    <mergeCell ref="AO46:AR46"/>
    <mergeCell ref="AO47:AR47"/>
    <mergeCell ref="AO48:AR48"/>
    <mergeCell ref="AJ50:AP50"/>
    <mergeCell ref="AH52:AK52"/>
    <mergeCell ref="AL52:AR52"/>
    <mergeCell ref="AH53:AK53"/>
    <mergeCell ref="AL53:AR53"/>
    <mergeCell ref="AH54:AK54"/>
    <mergeCell ref="AL54:AR54"/>
    <mergeCell ref="AH55:AL56"/>
    <mergeCell ref="AM55:AR55"/>
    <mergeCell ref="AM56:AO56"/>
    <mergeCell ref="AP56:AR56"/>
    <mergeCell ref="AH77:AR77"/>
    <mergeCell ref="AH63:AL63"/>
    <mergeCell ref="AM63:AO63"/>
    <mergeCell ref="AP63:AR63"/>
    <mergeCell ref="AH64:AL64"/>
    <mergeCell ref="AM64:AO64"/>
    <mergeCell ref="AP64:AR64"/>
    <mergeCell ref="AH65:AL65"/>
    <mergeCell ref="AM65:AO65"/>
    <mergeCell ref="AP65:AR65"/>
    <mergeCell ref="AH66:AL66"/>
    <mergeCell ref="AM66:AO66"/>
    <mergeCell ref="AP66:AR66"/>
    <mergeCell ref="AH67:AL67"/>
    <mergeCell ref="AM67:AO67"/>
    <mergeCell ref="AP67:AR67"/>
    <mergeCell ref="AH68:AL68"/>
    <mergeCell ref="AM68:AO68"/>
    <mergeCell ref="AP68:AR68"/>
    <mergeCell ref="AX16:AZ16"/>
    <mergeCell ref="AH69:AR69"/>
    <mergeCell ref="AH70:AM70"/>
    <mergeCell ref="AN70:AO71"/>
    <mergeCell ref="AP70:AR71"/>
    <mergeCell ref="AH71:AI71"/>
    <mergeCell ref="AJ71:AK71"/>
    <mergeCell ref="AL71:AM71"/>
    <mergeCell ref="AH72:AI72"/>
    <mergeCell ref="AJ72:AK72"/>
    <mergeCell ref="AL72:AM72"/>
    <mergeCell ref="AN72:AO72"/>
    <mergeCell ref="AP72:AQ72"/>
    <mergeCell ref="AH73:AR73"/>
    <mergeCell ref="AH74:AR74"/>
    <mergeCell ref="AH75:AR75"/>
    <mergeCell ref="AH76:AR76"/>
    <mergeCell ref="AH57:AL57"/>
    <mergeCell ref="AM57:AO57"/>
    <mergeCell ref="AP57:AR57"/>
    <mergeCell ref="AH58:AL58"/>
    <mergeCell ref="AM58:AO58"/>
    <mergeCell ref="AP58:AR58"/>
    <mergeCell ref="AH59:AL59"/>
    <mergeCell ref="AM59:AO59"/>
    <mergeCell ref="AP59:AR59"/>
    <mergeCell ref="AH60:AL60"/>
    <mergeCell ref="AM60:AO60"/>
    <mergeCell ref="AP60:AR60"/>
    <mergeCell ref="AH61:AL61"/>
    <mergeCell ref="AM61:AO61"/>
    <mergeCell ref="AP61:AR61"/>
    <mergeCell ref="AS22:AW22"/>
    <mergeCell ref="AX22:AZ22"/>
    <mergeCell ref="BA22:BC22"/>
    <mergeCell ref="AH78:AR78"/>
    <mergeCell ref="AH79:AK79"/>
    <mergeCell ref="AH81:AJ81"/>
    <mergeCell ref="AL81:AN81"/>
    <mergeCell ref="AP81:AR81"/>
    <mergeCell ref="AH82:AK82"/>
    <mergeCell ref="AH83:AM83"/>
    <mergeCell ref="AQ83:AR83"/>
    <mergeCell ref="AZ1:BA1"/>
    <mergeCell ref="BB1:BC1"/>
    <mergeCell ref="AZ2:BA2"/>
    <mergeCell ref="BB2:BC2"/>
    <mergeCell ref="AZ3:BC3"/>
    <mergeCell ref="AZ4:BC4"/>
    <mergeCell ref="AZ5:BC5"/>
    <mergeCell ref="AZ6:BC6"/>
    <mergeCell ref="AZ7:BC7"/>
    <mergeCell ref="AU9:BA9"/>
    <mergeCell ref="AS11:AV11"/>
    <mergeCell ref="AW11:BC11"/>
    <mergeCell ref="AS12:AV12"/>
    <mergeCell ref="AW12:BC12"/>
    <mergeCell ref="AS13:AV13"/>
    <mergeCell ref="AW13:BC13"/>
    <mergeCell ref="AS14:AW15"/>
    <mergeCell ref="AX14:BC14"/>
    <mergeCell ref="AX15:AZ15"/>
    <mergeCell ref="BA15:BC15"/>
    <mergeCell ref="AS16:AW16"/>
    <mergeCell ref="AS23:AW23"/>
    <mergeCell ref="AX23:AZ23"/>
    <mergeCell ref="BA23:BC23"/>
    <mergeCell ref="AS24:AW24"/>
    <mergeCell ref="AX24:AZ24"/>
    <mergeCell ref="BA24:BC24"/>
    <mergeCell ref="AS25:AW25"/>
    <mergeCell ref="AX25:AZ25"/>
    <mergeCell ref="BA25:BC25"/>
    <mergeCell ref="AS26:AW26"/>
    <mergeCell ref="AX26:AZ26"/>
    <mergeCell ref="BA26:BC26"/>
    <mergeCell ref="AS34:BC34"/>
    <mergeCell ref="AS35:BC35"/>
    <mergeCell ref="AS36:BC36"/>
    <mergeCell ref="AS37:BC37"/>
    <mergeCell ref="BA16:BC16"/>
    <mergeCell ref="AS17:AW17"/>
    <mergeCell ref="AX17:AZ17"/>
    <mergeCell ref="BA17:BC17"/>
    <mergeCell ref="AS18:AW18"/>
    <mergeCell ref="AX18:AZ18"/>
    <mergeCell ref="BA18:BC18"/>
    <mergeCell ref="AS19:AW19"/>
    <mergeCell ref="AX19:AZ19"/>
    <mergeCell ref="BA19:BC19"/>
    <mergeCell ref="AS20:AW20"/>
    <mergeCell ref="AX20:AZ20"/>
    <mergeCell ref="BA20:BC20"/>
    <mergeCell ref="AS21:AW21"/>
    <mergeCell ref="AX21:AZ21"/>
    <mergeCell ref="BA21:BC21"/>
    <mergeCell ref="AS39:AU39"/>
    <mergeCell ref="AW39:AY39"/>
    <mergeCell ref="BA39:BC39"/>
    <mergeCell ref="AS40:AV40"/>
    <mergeCell ref="AS41:AX41"/>
    <mergeCell ref="BB41:BC41"/>
    <mergeCell ref="AS27:AW27"/>
    <mergeCell ref="AX27:AZ27"/>
    <mergeCell ref="BA27:BC27"/>
    <mergeCell ref="AS28:BC28"/>
    <mergeCell ref="AS29:AX29"/>
    <mergeCell ref="AY29:AZ30"/>
    <mergeCell ref="BA29:BC30"/>
    <mergeCell ref="AS30:AT30"/>
    <mergeCell ref="AU30:AV30"/>
    <mergeCell ref="AW30:AX30"/>
    <mergeCell ref="AS31:AT31"/>
    <mergeCell ref="AU31:AV31"/>
    <mergeCell ref="AW31:AX31"/>
    <mergeCell ref="AY31:AZ31"/>
    <mergeCell ref="BA31:BB31"/>
    <mergeCell ref="AS32:BC32"/>
    <mergeCell ref="AS33:BC33"/>
    <mergeCell ref="H257:I257"/>
    <mergeCell ref="J257:K257"/>
    <mergeCell ref="S257:T257"/>
    <mergeCell ref="U257:V257"/>
    <mergeCell ref="H258:I258"/>
    <mergeCell ref="J258:K258"/>
    <mergeCell ref="S258:T258"/>
    <mergeCell ref="U258:V258"/>
    <mergeCell ref="H259:K259"/>
    <mergeCell ref="S259:V259"/>
    <mergeCell ref="H260:K260"/>
    <mergeCell ref="S260:V260"/>
    <mergeCell ref="H261:K261"/>
    <mergeCell ref="S261:V261"/>
    <mergeCell ref="H262:K262"/>
    <mergeCell ref="S262:V262"/>
    <mergeCell ref="H263:K263"/>
    <mergeCell ref="S263:V263"/>
    <mergeCell ref="I278:K278"/>
    <mergeCell ref="L278:P278"/>
    <mergeCell ref="Q278:S278"/>
    <mergeCell ref="T278:V278"/>
    <mergeCell ref="A279:E279"/>
    <mergeCell ref="F279:H279"/>
    <mergeCell ref="I279:K279"/>
    <mergeCell ref="L279:P279"/>
    <mergeCell ref="Q279:S279"/>
    <mergeCell ref="T279:V279"/>
    <mergeCell ref="A280:E280"/>
    <mergeCell ref="F280:H280"/>
    <mergeCell ref="I280:K280"/>
    <mergeCell ref="L280:P280"/>
    <mergeCell ref="Q280:S280"/>
    <mergeCell ref="T280:V280"/>
    <mergeCell ref="A281:E281"/>
    <mergeCell ref="F281:H281"/>
    <mergeCell ref="I281:K281"/>
    <mergeCell ref="L281:P281"/>
    <mergeCell ref="Q281:S281"/>
    <mergeCell ref="T281:V281"/>
    <mergeCell ref="I284:K284"/>
    <mergeCell ref="L284:P284"/>
    <mergeCell ref="Q284:S284"/>
    <mergeCell ref="T284:V284"/>
    <mergeCell ref="A285:K285"/>
    <mergeCell ref="L285:V285"/>
    <mergeCell ref="A286:F286"/>
    <mergeCell ref="G286:H287"/>
    <mergeCell ref="I286:K287"/>
    <mergeCell ref="L286:Q286"/>
    <mergeCell ref="R286:S287"/>
    <mergeCell ref="T286:V287"/>
    <mergeCell ref="A287:B287"/>
    <mergeCell ref="C287:D287"/>
    <mergeCell ref="E287:F287"/>
    <mergeCell ref="L287:M287"/>
    <mergeCell ref="N287:O287"/>
    <mergeCell ref="P287:Q287"/>
    <mergeCell ref="A284:E284"/>
    <mergeCell ref="F284:H284"/>
    <mergeCell ref="P297:R297"/>
    <mergeCell ref="T297:V297"/>
    <mergeCell ref="A298:D298"/>
    <mergeCell ref="L298:O298"/>
    <mergeCell ref="A299:F299"/>
    <mergeCell ref="J299:K299"/>
    <mergeCell ref="L299:Q299"/>
    <mergeCell ref="U299:V299"/>
    <mergeCell ref="AD300:AE300"/>
    <mergeCell ref="AF300:AG300"/>
    <mergeCell ref="H301:I301"/>
    <mergeCell ref="J301:K301"/>
    <mergeCell ref="S301:T301"/>
    <mergeCell ref="U301:V301"/>
    <mergeCell ref="AD301:AE301"/>
    <mergeCell ref="AF301:AG301"/>
    <mergeCell ref="H302:K302"/>
    <mergeCell ref="S302:V302"/>
    <mergeCell ref="AD302:AG302"/>
    <mergeCell ref="H300:I300"/>
    <mergeCell ref="J300:K300"/>
    <mergeCell ref="S300:T300"/>
    <mergeCell ref="U300:V300"/>
    <mergeCell ref="H303:K303"/>
    <mergeCell ref="S303:V303"/>
    <mergeCell ref="AD303:AG303"/>
    <mergeCell ref="H304:K304"/>
    <mergeCell ref="S304:V304"/>
    <mergeCell ref="AD304:AG304"/>
    <mergeCell ref="AD305:AG305"/>
    <mergeCell ref="H306:K306"/>
    <mergeCell ref="S306:V306"/>
    <mergeCell ref="AD306:AG306"/>
    <mergeCell ref="C308:I308"/>
    <mergeCell ref="N308:T308"/>
    <mergeCell ref="Y308:AE308"/>
    <mergeCell ref="A310:D310"/>
    <mergeCell ref="E310:K310"/>
    <mergeCell ref="L310:O310"/>
    <mergeCell ref="P310:V310"/>
    <mergeCell ref="W310:Z310"/>
    <mergeCell ref="AA310:AG310"/>
    <mergeCell ref="A311:D311"/>
    <mergeCell ref="E311:K311"/>
    <mergeCell ref="L311:O311"/>
    <mergeCell ref="P311:V311"/>
    <mergeCell ref="W311:Z311"/>
    <mergeCell ref="AA311:AG311"/>
    <mergeCell ref="H305:K305"/>
    <mergeCell ref="S305:V305"/>
    <mergeCell ref="W312:Z312"/>
    <mergeCell ref="AA312:AG312"/>
    <mergeCell ref="A313:D313"/>
    <mergeCell ref="E313:K313"/>
    <mergeCell ref="L313:O313"/>
    <mergeCell ref="P313:V313"/>
    <mergeCell ref="W313:Z313"/>
    <mergeCell ref="AA313:AG313"/>
    <mergeCell ref="A314:E315"/>
    <mergeCell ref="F314:K314"/>
    <mergeCell ref="L314:P315"/>
    <mergeCell ref="Q314:V314"/>
    <mergeCell ref="W314:AA315"/>
    <mergeCell ref="AB314:AG314"/>
    <mergeCell ref="F315:H315"/>
    <mergeCell ref="I315:K315"/>
    <mergeCell ref="Q315:S315"/>
    <mergeCell ref="T315:V315"/>
    <mergeCell ref="AB315:AD315"/>
    <mergeCell ref="AE315:AG315"/>
    <mergeCell ref="A312:D312"/>
    <mergeCell ref="E312:K312"/>
    <mergeCell ref="L312:O312"/>
    <mergeCell ref="P312:V312"/>
    <mergeCell ref="W316:AA316"/>
    <mergeCell ref="AB316:AD316"/>
    <mergeCell ref="AE316:AG316"/>
    <mergeCell ref="A317:E317"/>
    <mergeCell ref="F317:H317"/>
    <mergeCell ref="I317:K317"/>
    <mergeCell ref="L317:P317"/>
    <mergeCell ref="Q317:S317"/>
    <mergeCell ref="T317:V317"/>
    <mergeCell ref="W317:AA317"/>
    <mergeCell ref="AB317:AD317"/>
    <mergeCell ref="AE317:AG317"/>
    <mergeCell ref="A318:E318"/>
    <mergeCell ref="F318:H318"/>
    <mergeCell ref="I318:K318"/>
    <mergeCell ref="L318:P318"/>
    <mergeCell ref="Q318:S318"/>
    <mergeCell ref="T318:V318"/>
    <mergeCell ref="W318:AA318"/>
    <mergeCell ref="AB318:AD318"/>
    <mergeCell ref="AE318:AG318"/>
    <mergeCell ref="A316:E316"/>
    <mergeCell ref="F316:H316"/>
    <mergeCell ref="I316:K316"/>
    <mergeCell ref="L316:P316"/>
    <mergeCell ref="Q316:S316"/>
    <mergeCell ref="T316:V316"/>
    <mergeCell ref="A319:E319"/>
    <mergeCell ref="F319:H319"/>
    <mergeCell ref="I319:K319"/>
    <mergeCell ref="L319:P319"/>
    <mergeCell ref="Q319:S319"/>
    <mergeCell ref="T319:V319"/>
    <mergeCell ref="W319:AA319"/>
    <mergeCell ref="AB319:AD319"/>
    <mergeCell ref="AE319:AG319"/>
    <mergeCell ref="A320:E320"/>
    <mergeCell ref="F320:H320"/>
    <mergeCell ref="I320:K320"/>
    <mergeCell ref="L320:P320"/>
    <mergeCell ref="Q320:S320"/>
    <mergeCell ref="T320:V320"/>
    <mergeCell ref="W320:AA320"/>
    <mergeCell ref="AB320:AD320"/>
    <mergeCell ref="AE320:AG320"/>
    <mergeCell ref="AB321:AD321"/>
    <mergeCell ref="AE321:AG321"/>
    <mergeCell ref="A322:E322"/>
    <mergeCell ref="L322:P322"/>
    <mergeCell ref="W322:AA322"/>
    <mergeCell ref="AB322:AD322"/>
    <mergeCell ref="AE322:AG322"/>
    <mergeCell ref="W323:AA323"/>
    <mergeCell ref="AB323:AD323"/>
    <mergeCell ref="AE323:AG323"/>
    <mergeCell ref="W324:AA324"/>
    <mergeCell ref="AB324:AD324"/>
    <mergeCell ref="AE324:AG324"/>
    <mergeCell ref="W325:AA325"/>
    <mergeCell ref="AB325:AD325"/>
    <mergeCell ref="AE325:AG325"/>
    <mergeCell ref="W326:AA326"/>
    <mergeCell ref="AB326:AD326"/>
    <mergeCell ref="AE326:AG326"/>
    <mergeCell ref="A324:E324"/>
    <mergeCell ref="F324:H324"/>
    <mergeCell ref="I324:K324"/>
    <mergeCell ref="L324:P324"/>
    <mergeCell ref="Q324:S324"/>
    <mergeCell ref="T324:V324"/>
    <mergeCell ref="A323:E323"/>
    <mergeCell ref="F323:H323"/>
    <mergeCell ref="I323:K323"/>
    <mergeCell ref="L323:P323"/>
    <mergeCell ref="Q323:S323"/>
    <mergeCell ref="T323:V323"/>
    <mergeCell ref="F322:H322"/>
    <mergeCell ref="W329:AA329"/>
    <mergeCell ref="AB329:AD329"/>
    <mergeCell ref="AE329:AG329"/>
    <mergeCell ref="A330:K330"/>
    <mergeCell ref="L330:V330"/>
    <mergeCell ref="W330:AG330"/>
    <mergeCell ref="A331:F331"/>
    <mergeCell ref="G331:H332"/>
    <mergeCell ref="I331:K332"/>
    <mergeCell ref="L331:Q331"/>
    <mergeCell ref="R331:S332"/>
    <mergeCell ref="T331:V332"/>
    <mergeCell ref="W331:AB331"/>
    <mergeCell ref="AC331:AD332"/>
    <mergeCell ref="AE331:AG332"/>
    <mergeCell ref="A332:B332"/>
    <mergeCell ref="C332:D332"/>
    <mergeCell ref="E332:F332"/>
    <mergeCell ref="L332:M332"/>
    <mergeCell ref="N332:O332"/>
    <mergeCell ref="P332:Q332"/>
    <mergeCell ref="W332:X332"/>
    <mergeCell ref="Y332:Z332"/>
    <mergeCell ref="AA332:AB332"/>
    <mergeCell ref="A329:E329"/>
    <mergeCell ref="F329:H329"/>
    <mergeCell ref="I329:K329"/>
    <mergeCell ref="L329:P329"/>
    <mergeCell ref="Q329:S329"/>
    <mergeCell ref="T329:V329"/>
    <mergeCell ref="W333:X333"/>
    <mergeCell ref="Y333:Z333"/>
    <mergeCell ref="AA333:AB333"/>
    <mergeCell ref="AC333:AD333"/>
    <mergeCell ref="AE333:AF333"/>
    <mergeCell ref="A334:K334"/>
    <mergeCell ref="L334:V334"/>
    <mergeCell ref="W334:AG334"/>
    <mergeCell ref="A335:K335"/>
    <mergeCell ref="L335:V335"/>
    <mergeCell ref="W335:AG335"/>
    <mergeCell ref="A336:K336"/>
    <mergeCell ref="L336:V336"/>
    <mergeCell ref="W336:AG336"/>
    <mergeCell ref="W337:AG337"/>
    <mergeCell ref="A338:K338"/>
    <mergeCell ref="L338:V338"/>
    <mergeCell ref="W338:AG338"/>
    <mergeCell ref="N333:O333"/>
    <mergeCell ref="P333:Q333"/>
    <mergeCell ref="R333:S333"/>
    <mergeCell ref="T333:U333"/>
    <mergeCell ref="A337:K337"/>
    <mergeCell ref="L337:V337"/>
    <mergeCell ref="W339:AG339"/>
    <mergeCell ref="A340:D340"/>
    <mergeCell ref="L340:O340"/>
    <mergeCell ref="W340:Z340"/>
    <mergeCell ref="A342:C342"/>
    <mergeCell ref="E342:G342"/>
    <mergeCell ref="I342:K342"/>
    <mergeCell ref="L342:N342"/>
    <mergeCell ref="P342:R342"/>
    <mergeCell ref="T342:V342"/>
    <mergeCell ref="W342:Y342"/>
    <mergeCell ref="AA342:AC342"/>
    <mergeCell ref="AE342:AG342"/>
    <mergeCell ref="A343:D343"/>
    <mergeCell ref="L343:O343"/>
    <mergeCell ref="W343:Z343"/>
    <mergeCell ref="A344:F344"/>
    <mergeCell ref="J344:K344"/>
    <mergeCell ref="L344:Q344"/>
    <mergeCell ref="U344:V344"/>
    <mergeCell ref="W344:AB344"/>
    <mergeCell ref="AF344:AG344"/>
    <mergeCell ref="A339:K339"/>
    <mergeCell ref="L339:V339"/>
    <mergeCell ref="AZ42:BA42"/>
    <mergeCell ref="BB42:BC42"/>
    <mergeCell ref="AZ43:BA43"/>
    <mergeCell ref="BB43:BC43"/>
    <mergeCell ref="AZ44:BC44"/>
    <mergeCell ref="AZ45:BC45"/>
    <mergeCell ref="AZ46:BC46"/>
    <mergeCell ref="AZ47:BC47"/>
    <mergeCell ref="AZ48:BC48"/>
    <mergeCell ref="AU50:BA50"/>
    <mergeCell ref="AS52:AV52"/>
    <mergeCell ref="AW52:BC52"/>
    <mergeCell ref="AS53:AV53"/>
    <mergeCell ref="AW53:BC53"/>
    <mergeCell ref="AS54:AV54"/>
    <mergeCell ref="AW54:BC54"/>
    <mergeCell ref="AS55:AW56"/>
    <mergeCell ref="AX55:BC55"/>
    <mergeCell ref="AX56:AZ56"/>
    <mergeCell ref="BA56:BC56"/>
    <mergeCell ref="AS57:AW57"/>
    <mergeCell ref="AX57:AZ57"/>
    <mergeCell ref="BA57:BC57"/>
    <mergeCell ref="AS58:AW58"/>
    <mergeCell ref="AX58:AZ58"/>
    <mergeCell ref="BA58:BC58"/>
    <mergeCell ref="AS59:AW59"/>
    <mergeCell ref="AX59:AZ59"/>
    <mergeCell ref="BA59:BC59"/>
    <mergeCell ref="AS60:AW60"/>
    <mergeCell ref="AX60:AZ60"/>
    <mergeCell ref="BA60:BC60"/>
    <mergeCell ref="AS61:AW61"/>
    <mergeCell ref="AX61:AZ61"/>
    <mergeCell ref="BA61:BC61"/>
    <mergeCell ref="AS62:AW62"/>
    <mergeCell ref="AX62:AZ62"/>
    <mergeCell ref="BA62:BC62"/>
    <mergeCell ref="AS63:AW63"/>
    <mergeCell ref="AX63:AZ63"/>
    <mergeCell ref="BA63:BC63"/>
    <mergeCell ref="AS64:AW64"/>
    <mergeCell ref="AX64:AZ64"/>
    <mergeCell ref="BA64:BC64"/>
    <mergeCell ref="AS65:AW65"/>
    <mergeCell ref="AX65:AZ65"/>
    <mergeCell ref="BA65:BC65"/>
    <mergeCell ref="AS66:AW66"/>
    <mergeCell ref="AX66:AZ66"/>
    <mergeCell ref="BA66:BC66"/>
    <mergeCell ref="AS67:AW67"/>
    <mergeCell ref="AX67:AZ67"/>
    <mergeCell ref="BA67:BC67"/>
    <mergeCell ref="AS68:AW68"/>
    <mergeCell ref="AX68:AZ68"/>
    <mergeCell ref="BA68:BC68"/>
    <mergeCell ref="AS78:BC78"/>
    <mergeCell ref="AS79:AV79"/>
    <mergeCell ref="AS81:AU81"/>
    <mergeCell ref="AW81:AY81"/>
    <mergeCell ref="BA81:BC81"/>
    <mergeCell ref="AS82:AV82"/>
    <mergeCell ref="AS83:AX83"/>
    <mergeCell ref="BB83:BC83"/>
    <mergeCell ref="AS69:BC69"/>
    <mergeCell ref="AS70:AX70"/>
    <mergeCell ref="AY70:AZ71"/>
    <mergeCell ref="BA70:BC71"/>
    <mergeCell ref="AS71:AT71"/>
    <mergeCell ref="AU71:AV71"/>
    <mergeCell ref="AW71:AX71"/>
    <mergeCell ref="AS72:AT72"/>
    <mergeCell ref="AU72:AV72"/>
    <mergeCell ref="AW72:AX72"/>
    <mergeCell ref="AY72:AZ72"/>
    <mergeCell ref="BA72:BB72"/>
    <mergeCell ref="AS73:BC73"/>
    <mergeCell ref="AS74:BC74"/>
    <mergeCell ref="AS75:BC75"/>
    <mergeCell ref="AS76:BC76"/>
    <mergeCell ref="AS77:BC77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88"/>
  <sheetViews>
    <sheetView view="pageLayout" topLeftCell="A45" workbookViewId="0">
      <selection activeCell="I61" sqref="I61:K61"/>
    </sheetView>
  </sheetViews>
  <sheetFormatPr defaultRowHeight="15" x14ac:dyDescent="0.25"/>
  <cols>
    <col min="8" max="8" width="8" customWidth="1"/>
    <col min="11" max="11" width="8.42578125" customWidth="1"/>
    <col min="19" max="19" width="8.5703125" customWidth="1"/>
    <col min="22" max="22" width="7.42578125" customWidth="1"/>
  </cols>
  <sheetData>
    <row r="1" spans="1:33" ht="12.75" hidden="1" customHeight="1" x14ac:dyDescent="0.25">
      <c r="A1" s="6"/>
      <c r="G1" s="1"/>
      <c r="H1" s="470"/>
      <c r="I1" s="470"/>
      <c r="J1" s="470" t="s">
        <v>0</v>
      </c>
      <c r="K1" s="470"/>
      <c r="L1" s="9"/>
      <c r="R1" s="1"/>
      <c r="S1" s="470"/>
      <c r="T1" s="470"/>
      <c r="U1" s="470" t="s">
        <v>0</v>
      </c>
      <c r="V1" s="470"/>
      <c r="W1" s="9"/>
      <c r="AC1" s="1"/>
      <c r="AD1" s="470"/>
      <c r="AE1" s="470"/>
      <c r="AF1" s="470" t="s">
        <v>0</v>
      </c>
      <c r="AG1" s="470"/>
    </row>
    <row r="2" spans="1:33" ht="12.75" hidden="1" customHeight="1" x14ac:dyDescent="0.25">
      <c r="A2" s="9"/>
      <c r="H2" s="470"/>
      <c r="I2" s="470"/>
      <c r="J2" s="470" t="s">
        <v>15</v>
      </c>
      <c r="K2" s="470"/>
      <c r="L2" s="9"/>
      <c r="S2" s="470"/>
      <c r="T2" s="470"/>
      <c r="U2" s="470" t="s">
        <v>15</v>
      </c>
      <c r="V2" s="470"/>
    </row>
    <row r="3" spans="1:33" ht="17.25" hidden="1" customHeight="1" x14ac:dyDescent="0.25">
      <c r="G3" s="3"/>
      <c r="H3" s="102"/>
      <c r="I3" s="102"/>
      <c r="J3" s="102"/>
      <c r="K3" s="102"/>
      <c r="R3" s="3"/>
      <c r="S3" s="102"/>
      <c r="T3" s="102"/>
      <c r="U3" s="102"/>
      <c r="V3" s="102"/>
    </row>
    <row r="4" spans="1:33" ht="21.75" hidden="1" customHeight="1" x14ac:dyDescent="0.25">
      <c r="G4" s="3"/>
      <c r="H4" s="471" t="s">
        <v>1</v>
      </c>
      <c r="I4" s="471"/>
      <c r="J4" s="471"/>
      <c r="K4" s="471"/>
      <c r="R4" s="3"/>
      <c r="S4" s="471" t="s">
        <v>1</v>
      </c>
      <c r="T4" s="471"/>
      <c r="U4" s="471"/>
      <c r="V4" s="471"/>
    </row>
    <row r="5" spans="1:33" ht="19.5" hidden="1" customHeight="1" x14ac:dyDescent="0.25">
      <c r="G5" s="3"/>
      <c r="H5" s="471" t="s">
        <v>2</v>
      </c>
      <c r="I5" s="471"/>
      <c r="J5" s="471"/>
      <c r="K5" s="471"/>
      <c r="R5" s="3"/>
      <c r="S5" s="471" t="s">
        <v>2</v>
      </c>
      <c r="T5" s="471"/>
      <c r="U5" s="471"/>
      <c r="V5" s="471"/>
    </row>
    <row r="6" spans="1:33" ht="21" hidden="1" customHeight="1" x14ac:dyDescent="0.25">
      <c r="G6" s="3"/>
      <c r="H6" s="471" t="s">
        <v>3</v>
      </c>
      <c r="I6" s="471"/>
      <c r="J6" s="471"/>
      <c r="K6" s="471"/>
      <c r="R6" s="3"/>
      <c r="S6" s="471" t="s">
        <v>3</v>
      </c>
      <c r="T6" s="471"/>
      <c r="U6" s="471"/>
      <c r="V6" s="471"/>
    </row>
    <row r="7" spans="1:33" hidden="1" x14ac:dyDescent="0.25">
      <c r="H7" s="65" t="s">
        <v>4</v>
      </c>
      <c r="I7" s="65"/>
      <c r="J7" s="65"/>
      <c r="K7" s="65"/>
      <c r="S7" s="65" t="s">
        <v>4</v>
      </c>
      <c r="T7" s="65"/>
      <c r="U7" s="65"/>
      <c r="V7" s="65"/>
    </row>
    <row r="8" spans="1:33" ht="0.75" hidden="1" customHeight="1" x14ac:dyDescent="0.25"/>
    <row r="9" spans="1:33" s="37" customFormat="1" hidden="1" x14ac:dyDescent="0.25">
      <c r="C9" s="149" t="s">
        <v>311</v>
      </c>
      <c r="D9" s="149"/>
      <c r="E9" s="149"/>
      <c r="F9" s="149"/>
      <c r="G9" s="149"/>
      <c r="H9" s="149"/>
      <c r="I9" s="149"/>
      <c r="N9" s="149" t="s">
        <v>316</v>
      </c>
      <c r="O9" s="149"/>
      <c r="P9" s="149"/>
      <c r="Q9" s="149"/>
      <c r="R9" s="149"/>
      <c r="S9" s="149"/>
      <c r="T9" s="149"/>
    </row>
    <row r="10" spans="1:33" s="37" customFormat="1" ht="0.75" hidden="1" customHeight="1" x14ac:dyDescent="0.25"/>
    <row r="11" spans="1:33" s="37" customFormat="1" hidden="1" x14ac:dyDescent="0.25">
      <c r="A11" s="148" t="s">
        <v>16</v>
      </c>
      <c r="B11" s="148"/>
      <c r="C11" s="148"/>
      <c r="D11" s="148"/>
      <c r="E11" s="149" t="s">
        <v>343</v>
      </c>
      <c r="F11" s="149"/>
      <c r="G11" s="149"/>
      <c r="H11" s="149"/>
      <c r="I11" s="149"/>
      <c r="J11" s="149"/>
      <c r="K11" s="149"/>
      <c r="L11" s="148" t="s">
        <v>16</v>
      </c>
      <c r="M11" s="148"/>
      <c r="N11" s="148"/>
      <c r="O11" s="148"/>
      <c r="P11" s="149" t="s">
        <v>343</v>
      </c>
      <c r="Q11" s="149"/>
      <c r="R11" s="149"/>
      <c r="S11" s="149"/>
      <c r="T11" s="149"/>
      <c r="U11" s="149"/>
      <c r="V11" s="149"/>
    </row>
    <row r="12" spans="1:33" s="37" customFormat="1" ht="28.5" hidden="1" customHeight="1" x14ac:dyDescent="0.25">
      <c r="A12" s="150" t="s">
        <v>17</v>
      </c>
      <c r="B12" s="150"/>
      <c r="C12" s="150"/>
      <c r="D12" s="150"/>
      <c r="E12" s="151" t="s">
        <v>312</v>
      </c>
      <c r="F12" s="151"/>
      <c r="G12" s="151"/>
      <c r="H12" s="151"/>
      <c r="I12" s="151"/>
      <c r="J12" s="151"/>
      <c r="K12" s="151"/>
      <c r="L12" s="150" t="s">
        <v>17</v>
      </c>
      <c r="M12" s="150"/>
      <c r="N12" s="150"/>
      <c r="O12" s="150"/>
      <c r="P12" s="151" t="s">
        <v>312</v>
      </c>
      <c r="Q12" s="151"/>
      <c r="R12" s="151"/>
      <c r="S12" s="151"/>
      <c r="T12" s="151"/>
      <c r="U12" s="151"/>
      <c r="V12" s="151"/>
    </row>
    <row r="13" spans="1:33" s="37" customFormat="1" hidden="1" x14ac:dyDescent="0.25">
      <c r="A13" s="148" t="s">
        <v>18</v>
      </c>
      <c r="B13" s="148"/>
      <c r="C13" s="148"/>
      <c r="D13" s="148"/>
      <c r="E13" s="126">
        <v>358</v>
      </c>
      <c r="F13" s="126"/>
      <c r="G13" s="126"/>
      <c r="H13" s="126"/>
      <c r="I13" s="126"/>
      <c r="J13" s="126"/>
      <c r="K13" s="126"/>
      <c r="L13" s="148" t="s">
        <v>18</v>
      </c>
      <c r="M13" s="148"/>
      <c r="N13" s="148"/>
      <c r="O13" s="148"/>
      <c r="P13" s="126">
        <v>358</v>
      </c>
      <c r="Q13" s="126"/>
      <c r="R13" s="126"/>
      <c r="S13" s="126"/>
      <c r="T13" s="126"/>
      <c r="U13" s="126"/>
      <c r="V13" s="126"/>
    </row>
    <row r="14" spans="1:33" s="37" customFormat="1" hidden="1" x14ac:dyDescent="0.25">
      <c r="A14" s="148" t="s">
        <v>24</v>
      </c>
      <c r="B14" s="148"/>
      <c r="C14" s="148"/>
      <c r="D14" s="148"/>
      <c r="E14" s="126">
        <v>25</v>
      </c>
      <c r="F14" s="126"/>
      <c r="G14" s="126"/>
      <c r="H14" s="126"/>
      <c r="I14" s="126"/>
      <c r="J14" s="126"/>
      <c r="K14" s="126"/>
      <c r="L14" s="148" t="s">
        <v>24</v>
      </c>
      <c r="M14" s="148"/>
      <c r="N14" s="148"/>
      <c r="O14" s="148"/>
      <c r="P14" s="126">
        <v>30</v>
      </c>
      <c r="Q14" s="126"/>
      <c r="R14" s="126"/>
      <c r="S14" s="126"/>
      <c r="T14" s="126"/>
      <c r="U14" s="126"/>
      <c r="V14" s="126"/>
    </row>
    <row r="15" spans="1:33" s="37" customFormat="1" hidden="1" x14ac:dyDescent="0.25">
      <c r="A15" s="176" t="s">
        <v>19</v>
      </c>
      <c r="B15" s="176"/>
      <c r="C15" s="176"/>
      <c r="D15" s="176"/>
      <c r="E15" s="176"/>
      <c r="F15" s="174" t="s">
        <v>20</v>
      </c>
      <c r="G15" s="174"/>
      <c r="H15" s="174"/>
      <c r="I15" s="174"/>
      <c r="J15" s="174"/>
      <c r="K15" s="174"/>
      <c r="L15" s="176" t="s">
        <v>19</v>
      </c>
      <c r="M15" s="176"/>
      <c r="N15" s="176"/>
      <c r="O15" s="176"/>
      <c r="P15" s="176"/>
      <c r="Q15" s="174" t="s">
        <v>20</v>
      </c>
      <c r="R15" s="174"/>
      <c r="S15" s="174"/>
      <c r="T15" s="174"/>
      <c r="U15" s="174"/>
      <c r="V15" s="174"/>
    </row>
    <row r="16" spans="1:33" s="37" customFormat="1" hidden="1" x14ac:dyDescent="0.25">
      <c r="A16" s="176"/>
      <c r="B16" s="176"/>
      <c r="C16" s="176"/>
      <c r="D16" s="176"/>
      <c r="E16" s="176"/>
      <c r="F16" s="174" t="s">
        <v>21</v>
      </c>
      <c r="G16" s="174"/>
      <c r="H16" s="174"/>
      <c r="I16" s="174" t="s">
        <v>22</v>
      </c>
      <c r="J16" s="174"/>
      <c r="K16" s="174"/>
      <c r="L16" s="176"/>
      <c r="M16" s="176"/>
      <c r="N16" s="176"/>
      <c r="O16" s="176"/>
      <c r="P16" s="176"/>
      <c r="Q16" s="174" t="s">
        <v>21</v>
      </c>
      <c r="R16" s="174"/>
      <c r="S16" s="174"/>
      <c r="T16" s="174" t="s">
        <v>22</v>
      </c>
      <c r="U16" s="174"/>
      <c r="V16" s="174"/>
    </row>
    <row r="17" spans="1:22" s="37" customFormat="1" hidden="1" x14ac:dyDescent="0.25">
      <c r="A17" s="173" t="s">
        <v>313</v>
      </c>
      <c r="B17" s="173"/>
      <c r="C17" s="173"/>
      <c r="D17" s="173"/>
      <c r="E17" s="173"/>
      <c r="F17" s="132">
        <v>25</v>
      </c>
      <c r="G17" s="133"/>
      <c r="H17" s="134"/>
      <c r="I17" s="132">
        <v>25</v>
      </c>
      <c r="J17" s="133"/>
      <c r="K17" s="134"/>
      <c r="L17" s="173" t="s">
        <v>313</v>
      </c>
      <c r="M17" s="173"/>
      <c r="N17" s="173"/>
      <c r="O17" s="173"/>
      <c r="P17" s="173"/>
      <c r="Q17" s="132">
        <f>F17*30/25</f>
        <v>30</v>
      </c>
      <c r="R17" s="133"/>
      <c r="S17" s="134"/>
      <c r="T17" s="132">
        <f>I17*30/25</f>
        <v>30</v>
      </c>
      <c r="U17" s="133"/>
      <c r="V17" s="134"/>
    </row>
    <row r="18" spans="1:22" s="37" customFormat="1" hidden="1" x14ac:dyDescent="0.25">
      <c r="A18" s="173" t="s">
        <v>50</v>
      </c>
      <c r="B18" s="173"/>
      <c r="C18" s="173"/>
      <c r="D18" s="173"/>
      <c r="E18" s="173"/>
      <c r="F18" s="132">
        <v>1.25</v>
      </c>
      <c r="G18" s="133"/>
      <c r="H18" s="134"/>
      <c r="I18" s="132">
        <v>1.25</v>
      </c>
      <c r="J18" s="133"/>
      <c r="K18" s="134"/>
      <c r="L18" s="173" t="s">
        <v>50</v>
      </c>
      <c r="M18" s="173"/>
      <c r="N18" s="173"/>
      <c r="O18" s="173"/>
      <c r="P18" s="173"/>
      <c r="Q18" s="132">
        <f t="shared" ref="Q18:Q24" si="0">F18*30/25</f>
        <v>1.5</v>
      </c>
      <c r="R18" s="133"/>
      <c r="S18" s="134"/>
      <c r="T18" s="132">
        <f t="shared" ref="T18:T29" si="1">I18*30/25</f>
        <v>1.5</v>
      </c>
      <c r="U18" s="133"/>
      <c r="V18" s="134"/>
    </row>
    <row r="19" spans="1:22" s="37" customFormat="1" hidden="1" x14ac:dyDescent="0.25">
      <c r="A19" s="173" t="s">
        <v>7</v>
      </c>
      <c r="B19" s="173"/>
      <c r="C19" s="173"/>
      <c r="D19" s="173"/>
      <c r="E19" s="173"/>
      <c r="F19" s="132">
        <v>0.75</v>
      </c>
      <c r="G19" s="133"/>
      <c r="H19" s="134"/>
      <c r="I19" s="132">
        <v>0.75</v>
      </c>
      <c r="J19" s="133"/>
      <c r="K19" s="134"/>
      <c r="L19" s="173" t="s">
        <v>7</v>
      </c>
      <c r="M19" s="173"/>
      <c r="N19" s="173"/>
      <c r="O19" s="173"/>
      <c r="P19" s="173"/>
      <c r="Q19" s="132">
        <f t="shared" si="0"/>
        <v>0.9</v>
      </c>
      <c r="R19" s="133"/>
      <c r="S19" s="134"/>
      <c r="T19" s="132">
        <f t="shared" si="1"/>
        <v>0.9</v>
      </c>
      <c r="U19" s="133"/>
      <c r="V19" s="134"/>
    </row>
    <row r="20" spans="1:22" s="37" customFormat="1" hidden="1" x14ac:dyDescent="0.25">
      <c r="A20" s="173" t="s">
        <v>71</v>
      </c>
      <c r="B20" s="173"/>
      <c r="C20" s="173"/>
      <c r="D20" s="173"/>
      <c r="E20" s="173"/>
      <c r="F20" s="132">
        <v>2</v>
      </c>
      <c r="G20" s="133"/>
      <c r="H20" s="134"/>
      <c r="I20" s="132">
        <v>2</v>
      </c>
      <c r="J20" s="133"/>
      <c r="K20" s="134"/>
      <c r="L20" s="173" t="s">
        <v>71</v>
      </c>
      <c r="M20" s="173"/>
      <c r="N20" s="173"/>
      <c r="O20" s="173"/>
      <c r="P20" s="173"/>
      <c r="Q20" s="132">
        <f t="shared" si="0"/>
        <v>2.4</v>
      </c>
      <c r="R20" s="133"/>
      <c r="S20" s="134"/>
      <c r="T20" s="132">
        <f t="shared" si="1"/>
        <v>2.4</v>
      </c>
      <c r="U20" s="133"/>
      <c r="V20" s="134"/>
    </row>
    <row r="21" spans="1:22" s="37" customFormat="1" hidden="1" x14ac:dyDescent="0.25">
      <c r="A21" s="173" t="s">
        <v>314</v>
      </c>
      <c r="B21" s="173"/>
      <c r="C21" s="173"/>
      <c r="D21" s="173"/>
      <c r="E21" s="173"/>
      <c r="F21" s="132">
        <v>2.5</v>
      </c>
      <c r="G21" s="133"/>
      <c r="H21" s="134"/>
      <c r="I21" s="132">
        <v>2</v>
      </c>
      <c r="J21" s="133"/>
      <c r="K21" s="134"/>
      <c r="L21" s="173" t="s">
        <v>314</v>
      </c>
      <c r="M21" s="173"/>
      <c r="N21" s="173"/>
      <c r="O21" s="173"/>
      <c r="P21" s="173"/>
      <c r="Q21" s="132">
        <f t="shared" si="0"/>
        <v>3</v>
      </c>
      <c r="R21" s="133"/>
      <c r="S21" s="134"/>
      <c r="T21" s="132">
        <f t="shared" si="1"/>
        <v>2.4</v>
      </c>
      <c r="U21" s="133"/>
      <c r="V21" s="134"/>
    </row>
    <row r="22" spans="1:22" s="37" customFormat="1" hidden="1" x14ac:dyDescent="0.25">
      <c r="A22" s="173" t="s">
        <v>69</v>
      </c>
      <c r="B22" s="173"/>
      <c r="C22" s="173"/>
      <c r="D22" s="173"/>
      <c r="E22" s="173"/>
      <c r="F22" s="132">
        <v>7.2</v>
      </c>
      <c r="G22" s="133"/>
      <c r="H22" s="134"/>
      <c r="I22" s="132">
        <v>6</v>
      </c>
      <c r="J22" s="133"/>
      <c r="K22" s="134"/>
      <c r="L22" s="173" t="s">
        <v>69</v>
      </c>
      <c r="M22" s="173"/>
      <c r="N22" s="173"/>
      <c r="O22" s="173"/>
      <c r="P22" s="173"/>
      <c r="Q22" s="132">
        <f t="shared" si="0"/>
        <v>8.64</v>
      </c>
      <c r="R22" s="133"/>
      <c r="S22" s="134"/>
      <c r="T22" s="132">
        <f t="shared" si="1"/>
        <v>7.2</v>
      </c>
      <c r="U22" s="133"/>
      <c r="V22" s="134"/>
    </row>
    <row r="23" spans="1:22" s="37" customFormat="1" hidden="1" x14ac:dyDescent="0.25">
      <c r="A23" s="173" t="s">
        <v>42</v>
      </c>
      <c r="B23" s="173"/>
      <c r="C23" s="173"/>
      <c r="D23" s="173"/>
      <c r="E23" s="173"/>
      <c r="F23" s="132">
        <v>0.6</v>
      </c>
      <c r="G23" s="133"/>
      <c r="H23" s="134"/>
      <c r="I23" s="132">
        <v>0.6</v>
      </c>
      <c r="J23" s="133"/>
      <c r="K23" s="134"/>
      <c r="L23" s="173" t="s">
        <v>42</v>
      </c>
      <c r="M23" s="173"/>
      <c r="N23" s="173"/>
      <c r="O23" s="173"/>
      <c r="P23" s="173"/>
      <c r="Q23" s="132">
        <f t="shared" si="0"/>
        <v>0.72</v>
      </c>
      <c r="R23" s="133"/>
      <c r="S23" s="134"/>
      <c r="T23" s="132">
        <f t="shared" si="1"/>
        <v>0.72</v>
      </c>
      <c r="U23" s="133"/>
      <c r="V23" s="134"/>
    </row>
    <row r="24" spans="1:22" s="37" customFormat="1" hidden="1" x14ac:dyDescent="0.25">
      <c r="A24" s="173" t="s">
        <v>298</v>
      </c>
      <c r="B24" s="173"/>
      <c r="C24" s="173"/>
      <c r="D24" s="173"/>
      <c r="E24" s="173"/>
      <c r="F24" s="152">
        <v>0.06</v>
      </c>
      <c r="G24" s="153"/>
      <c r="H24" s="154"/>
      <c r="I24" s="152">
        <v>0.06</v>
      </c>
      <c r="J24" s="153"/>
      <c r="K24" s="154"/>
      <c r="L24" s="173" t="s">
        <v>298</v>
      </c>
      <c r="M24" s="173"/>
      <c r="N24" s="173"/>
      <c r="O24" s="173"/>
      <c r="P24" s="173"/>
      <c r="Q24" s="152">
        <f t="shared" si="0"/>
        <v>7.1999999999999995E-2</v>
      </c>
      <c r="R24" s="153"/>
      <c r="S24" s="154"/>
      <c r="T24" s="152">
        <f t="shared" si="1"/>
        <v>7.1999999999999995E-2</v>
      </c>
      <c r="U24" s="153"/>
      <c r="V24" s="154"/>
    </row>
    <row r="25" spans="1:22" s="37" customFormat="1" hidden="1" x14ac:dyDescent="0.25">
      <c r="A25" s="173" t="s">
        <v>25</v>
      </c>
      <c r="B25" s="173"/>
      <c r="C25" s="173"/>
      <c r="D25" s="173"/>
      <c r="E25" s="173"/>
      <c r="F25" s="132"/>
      <c r="G25" s="133"/>
      <c r="H25" s="134"/>
      <c r="I25" s="132">
        <v>25</v>
      </c>
      <c r="J25" s="133"/>
      <c r="K25" s="134"/>
      <c r="L25" s="173" t="s">
        <v>25</v>
      </c>
      <c r="M25" s="173"/>
      <c r="N25" s="173"/>
      <c r="O25" s="173"/>
      <c r="P25" s="173"/>
      <c r="Q25" s="132"/>
      <c r="R25" s="133"/>
      <c r="S25" s="134"/>
      <c r="T25" s="132">
        <f t="shared" si="1"/>
        <v>30</v>
      </c>
      <c r="U25" s="133"/>
      <c r="V25" s="134"/>
    </row>
    <row r="26" spans="1:22" s="37" customFormat="1" ht="15" hidden="1" customHeight="1" x14ac:dyDescent="0.25">
      <c r="A26" s="173"/>
      <c r="B26" s="173"/>
      <c r="C26" s="173"/>
      <c r="D26" s="173"/>
      <c r="E26" s="173"/>
      <c r="F26" s="132"/>
      <c r="G26" s="133"/>
      <c r="H26" s="134"/>
      <c r="I26" s="132"/>
      <c r="J26" s="133"/>
      <c r="K26" s="134"/>
      <c r="L26" s="173"/>
      <c r="M26" s="173"/>
      <c r="N26" s="173"/>
      <c r="O26" s="173"/>
      <c r="P26" s="173"/>
      <c r="Q26" s="132"/>
      <c r="R26" s="133"/>
      <c r="S26" s="134"/>
      <c r="T26" s="132">
        <f t="shared" si="1"/>
        <v>0</v>
      </c>
      <c r="U26" s="133"/>
      <c r="V26" s="134"/>
    </row>
    <row r="27" spans="1:22" s="37" customFormat="1" ht="15" hidden="1" customHeight="1" x14ac:dyDescent="0.25">
      <c r="A27" s="135"/>
      <c r="B27" s="136"/>
      <c r="C27" s="136"/>
      <c r="D27" s="136"/>
      <c r="E27" s="137"/>
      <c r="F27" s="132"/>
      <c r="G27" s="133"/>
      <c r="H27" s="134"/>
      <c r="I27" s="132"/>
      <c r="J27" s="133"/>
      <c r="K27" s="134"/>
      <c r="L27" s="135"/>
      <c r="M27" s="136"/>
      <c r="N27" s="136"/>
      <c r="O27" s="136"/>
      <c r="P27" s="137"/>
      <c r="Q27" s="132"/>
      <c r="R27" s="133"/>
      <c r="S27" s="134"/>
      <c r="T27" s="132">
        <f t="shared" si="1"/>
        <v>0</v>
      </c>
      <c r="U27" s="133"/>
      <c r="V27" s="134"/>
    </row>
    <row r="28" spans="1:22" s="37" customFormat="1" ht="15" hidden="1" customHeight="1" x14ac:dyDescent="0.25">
      <c r="A28" s="173"/>
      <c r="B28" s="173"/>
      <c r="C28" s="173"/>
      <c r="D28" s="173"/>
      <c r="E28" s="173"/>
      <c r="F28" s="174"/>
      <c r="G28" s="174"/>
      <c r="H28" s="174"/>
      <c r="I28" s="174"/>
      <c r="J28" s="174"/>
      <c r="K28" s="174"/>
      <c r="L28" s="173"/>
      <c r="M28" s="173"/>
      <c r="N28" s="173"/>
      <c r="O28" s="173"/>
      <c r="P28" s="173"/>
      <c r="Q28" s="174"/>
      <c r="R28" s="174"/>
      <c r="S28" s="174"/>
      <c r="T28" s="132">
        <f t="shared" si="1"/>
        <v>0</v>
      </c>
      <c r="U28" s="133"/>
      <c r="V28" s="134"/>
    </row>
    <row r="29" spans="1:22" s="37" customFormat="1" ht="15" hidden="1" customHeight="1" x14ac:dyDescent="0.25">
      <c r="A29" s="173"/>
      <c r="B29" s="173"/>
      <c r="C29" s="173"/>
      <c r="D29" s="173"/>
      <c r="E29" s="173"/>
      <c r="F29" s="174"/>
      <c r="G29" s="174"/>
      <c r="H29" s="174"/>
      <c r="I29" s="174"/>
      <c r="J29" s="174"/>
      <c r="K29" s="174"/>
      <c r="L29" s="173"/>
      <c r="M29" s="173"/>
      <c r="N29" s="173"/>
      <c r="O29" s="173"/>
      <c r="P29" s="173"/>
      <c r="Q29" s="174"/>
      <c r="R29" s="174"/>
      <c r="S29" s="174"/>
      <c r="T29" s="132">
        <f t="shared" si="1"/>
        <v>0</v>
      </c>
      <c r="U29" s="133"/>
      <c r="V29" s="134"/>
    </row>
    <row r="30" spans="1:22" s="37" customFormat="1" hidden="1" x14ac:dyDescent="0.25">
      <c r="A30" s="139" t="s">
        <v>31</v>
      </c>
      <c r="B30" s="139"/>
      <c r="C30" s="139"/>
      <c r="D30" s="139"/>
      <c r="E30" s="139"/>
      <c r="F30" s="139"/>
      <c r="G30" s="139"/>
      <c r="H30" s="139"/>
      <c r="I30" s="138"/>
      <c r="J30" s="138"/>
      <c r="K30" s="138"/>
      <c r="L30" s="139" t="s">
        <v>31</v>
      </c>
      <c r="M30" s="139"/>
      <c r="N30" s="139"/>
      <c r="O30" s="139"/>
      <c r="P30" s="139"/>
      <c r="Q30" s="139"/>
      <c r="R30" s="139"/>
      <c r="S30" s="139"/>
      <c r="T30" s="138"/>
      <c r="U30" s="138"/>
      <c r="V30" s="138"/>
    </row>
    <row r="31" spans="1:22" s="37" customFormat="1" ht="15" hidden="1" customHeight="1" x14ac:dyDescent="0.25">
      <c r="A31" s="174" t="s">
        <v>26</v>
      </c>
      <c r="B31" s="174"/>
      <c r="C31" s="174"/>
      <c r="D31" s="174"/>
      <c r="E31" s="174"/>
      <c r="F31" s="174"/>
      <c r="G31" s="175" t="s">
        <v>30</v>
      </c>
      <c r="H31" s="175"/>
      <c r="I31" s="142" t="s">
        <v>9</v>
      </c>
      <c r="J31" s="143"/>
      <c r="K31" s="144"/>
      <c r="L31" s="174" t="s">
        <v>26</v>
      </c>
      <c r="M31" s="174"/>
      <c r="N31" s="174"/>
      <c r="O31" s="174"/>
      <c r="P31" s="174"/>
      <c r="Q31" s="174"/>
      <c r="R31" s="175" t="s">
        <v>30</v>
      </c>
      <c r="S31" s="175"/>
      <c r="T31" s="142" t="s">
        <v>9</v>
      </c>
      <c r="U31" s="143"/>
      <c r="V31" s="144"/>
    </row>
    <row r="32" spans="1:22" s="37" customFormat="1" hidden="1" x14ac:dyDescent="0.25">
      <c r="A32" s="174" t="s">
        <v>27</v>
      </c>
      <c r="B32" s="174"/>
      <c r="C32" s="174" t="s">
        <v>28</v>
      </c>
      <c r="D32" s="174"/>
      <c r="E32" s="174" t="s">
        <v>29</v>
      </c>
      <c r="F32" s="174"/>
      <c r="G32" s="175"/>
      <c r="H32" s="175"/>
      <c r="I32" s="145"/>
      <c r="J32" s="146"/>
      <c r="K32" s="147"/>
      <c r="L32" s="174" t="s">
        <v>27</v>
      </c>
      <c r="M32" s="174"/>
      <c r="N32" s="174" t="s">
        <v>28</v>
      </c>
      <c r="O32" s="174"/>
      <c r="P32" s="174" t="s">
        <v>29</v>
      </c>
      <c r="Q32" s="174"/>
      <c r="R32" s="175"/>
      <c r="S32" s="175"/>
      <c r="T32" s="145"/>
      <c r="U32" s="146"/>
      <c r="V32" s="147"/>
    </row>
    <row r="33" spans="1:33" s="37" customFormat="1" hidden="1" x14ac:dyDescent="0.25">
      <c r="A33" s="251">
        <v>0.3</v>
      </c>
      <c r="B33" s="251"/>
      <c r="C33" s="251">
        <v>0.6</v>
      </c>
      <c r="D33" s="251"/>
      <c r="E33" s="251">
        <v>2.4</v>
      </c>
      <c r="F33" s="251"/>
      <c r="G33" s="251">
        <v>16.600000000000001</v>
      </c>
      <c r="H33" s="251"/>
      <c r="I33" s="251">
        <v>0.17</v>
      </c>
      <c r="J33" s="152"/>
      <c r="K33" s="38"/>
      <c r="L33" s="251">
        <f>A33*30/25</f>
        <v>0.36</v>
      </c>
      <c r="M33" s="251"/>
      <c r="N33" s="251">
        <f>C33*30/25</f>
        <v>0.72</v>
      </c>
      <c r="O33" s="251"/>
      <c r="P33" s="251">
        <f>E33*30/25</f>
        <v>2.88</v>
      </c>
      <c r="Q33" s="251"/>
      <c r="R33" s="251">
        <f>G33*30/25</f>
        <v>19.920000000000002</v>
      </c>
      <c r="S33" s="251"/>
      <c r="T33" s="251">
        <f>I33*30/25</f>
        <v>0.20400000000000001</v>
      </c>
      <c r="U33" s="152"/>
      <c r="V33" s="38"/>
    </row>
    <row r="34" spans="1:33" s="37" customFormat="1" hidden="1" x14ac:dyDescent="0.25">
      <c r="A34" s="138" t="s">
        <v>32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 t="s">
        <v>32</v>
      </c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33" s="37" customFormat="1" ht="176.25" hidden="1" customHeight="1" x14ac:dyDescent="0.25">
      <c r="A35" s="476" t="s">
        <v>385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476" t="s">
        <v>385</v>
      </c>
      <c r="M35" s="257"/>
      <c r="N35" s="257"/>
      <c r="O35" s="257"/>
      <c r="P35" s="257"/>
      <c r="Q35" s="257"/>
      <c r="R35" s="257"/>
      <c r="S35" s="257"/>
      <c r="T35" s="257"/>
      <c r="U35" s="257"/>
      <c r="V35" s="257"/>
    </row>
    <row r="36" spans="1:33" s="37" customFormat="1" hidden="1" x14ac:dyDescent="0.25">
      <c r="A36" s="126" t="s">
        <v>10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 t="s">
        <v>10</v>
      </c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33" s="37" customFormat="1" ht="15" hidden="1" customHeight="1" x14ac:dyDescent="0.25">
      <c r="A37" s="127" t="s">
        <v>315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 t="s">
        <v>315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33" s="37" customFormat="1" hidden="1" x14ac:dyDescent="0.25">
      <c r="A38" s="126" t="s">
        <v>11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 t="s">
        <v>11</v>
      </c>
      <c r="M38" s="126"/>
      <c r="N38" s="126"/>
      <c r="O38" s="126"/>
      <c r="P38" s="126"/>
      <c r="Q38" s="126"/>
      <c r="R38" s="126"/>
      <c r="S38" s="126"/>
      <c r="T38" s="126"/>
      <c r="U38" s="126"/>
      <c r="V38" s="126"/>
    </row>
    <row r="39" spans="1:33" s="37" customFormat="1" ht="14.25" hidden="1" customHeight="1" x14ac:dyDescent="0.25">
      <c r="A39" s="127" t="s">
        <v>344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 t="s">
        <v>344</v>
      </c>
      <c r="M39" s="127"/>
      <c r="N39" s="127"/>
      <c r="O39" s="127"/>
      <c r="P39" s="127"/>
      <c r="Q39" s="127"/>
      <c r="R39" s="127"/>
      <c r="S39" s="127"/>
      <c r="T39" s="127"/>
      <c r="U39" s="127"/>
      <c r="V39" s="127"/>
    </row>
    <row r="40" spans="1:33" s="37" customFormat="1" hidden="1" x14ac:dyDescent="0.25">
      <c r="A40" s="148" t="s">
        <v>13</v>
      </c>
      <c r="B40" s="148"/>
      <c r="C40" s="148"/>
      <c r="D40" s="148"/>
      <c r="L40" s="148" t="s">
        <v>13</v>
      </c>
      <c r="M40" s="148"/>
      <c r="N40" s="148"/>
      <c r="O40" s="148"/>
    </row>
    <row r="41" spans="1:33" s="37" customFormat="1" hidden="1" x14ac:dyDescent="0.25">
      <c r="A41" s="39"/>
      <c r="B41" s="39"/>
      <c r="C41" s="39"/>
      <c r="E41" s="39"/>
      <c r="F41" s="39"/>
      <c r="G41" s="39"/>
      <c r="I41" s="39"/>
      <c r="J41" s="39"/>
      <c r="K41" s="39"/>
      <c r="L41" s="39"/>
      <c r="M41" s="39"/>
      <c r="N41" s="39"/>
      <c r="P41" s="39"/>
      <c r="Q41" s="39"/>
      <c r="R41" s="39"/>
      <c r="T41" s="39"/>
      <c r="U41" s="39"/>
      <c r="V41" s="39"/>
    </row>
    <row r="42" spans="1:33" s="37" customFormat="1" ht="11.25" hidden="1" customHeight="1" x14ac:dyDescent="0.25">
      <c r="A42" s="477" t="s">
        <v>35</v>
      </c>
      <c r="B42" s="477"/>
      <c r="C42" s="477"/>
      <c r="D42" s="40"/>
      <c r="E42" s="478" t="s">
        <v>36</v>
      </c>
      <c r="F42" s="478"/>
      <c r="G42" s="478"/>
      <c r="H42" s="40"/>
      <c r="I42" s="477" t="s">
        <v>2</v>
      </c>
      <c r="J42" s="477"/>
      <c r="K42" s="477"/>
      <c r="L42" s="477" t="s">
        <v>35</v>
      </c>
      <c r="M42" s="477"/>
      <c r="N42" s="477"/>
      <c r="O42" s="40"/>
      <c r="P42" s="478" t="s">
        <v>36</v>
      </c>
      <c r="Q42" s="478"/>
      <c r="R42" s="478"/>
      <c r="S42" s="40"/>
      <c r="T42" s="477" t="s">
        <v>2</v>
      </c>
      <c r="U42" s="477"/>
      <c r="V42" s="477"/>
    </row>
    <row r="43" spans="1:33" s="37" customFormat="1" hidden="1" x14ac:dyDescent="0.25">
      <c r="A43" s="148" t="s">
        <v>14</v>
      </c>
      <c r="B43" s="148"/>
      <c r="C43" s="148"/>
      <c r="D43" s="148"/>
      <c r="L43" s="148" t="s">
        <v>14</v>
      </c>
      <c r="M43" s="148"/>
      <c r="N43" s="148"/>
      <c r="O43" s="148"/>
    </row>
    <row r="44" spans="1:33" s="37" customFormat="1" hidden="1" x14ac:dyDescent="0.25">
      <c r="A44" s="148" t="s">
        <v>37</v>
      </c>
      <c r="B44" s="148"/>
      <c r="C44" s="148"/>
      <c r="D44" s="148"/>
      <c r="E44" s="148"/>
      <c r="F44" s="148"/>
      <c r="G44" s="39"/>
      <c r="H44" s="39"/>
      <c r="I44" s="41"/>
      <c r="J44" s="126" t="s">
        <v>38</v>
      </c>
      <c r="K44" s="126"/>
      <c r="L44" s="148" t="s">
        <v>37</v>
      </c>
      <c r="M44" s="148"/>
      <c r="N44" s="148"/>
      <c r="O44" s="148"/>
      <c r="P44" s="148"/>
      <c r="Q44" s="148"/>
      <c r="R44" s="42"/>
      <c r="S44" s="42"/>
      <c r="T44" s="43"/>
      <c r="U44" s="126" t="s">
        <v>38</v>
      </c>
      <c r="V44" s="126"/>
    </row>
    <row r="45" spans="1:33" ht="12.75" customHeight="1" x14ac:dyDescent="0.25">
      <c r="A45" s="6"/>
      <c r="G45" s="1"/>
      <c r="H45" s="103"/>
      <c r="I45" s="103"/>
      <c r="J45" s="103" t="s">
        <v>0</v>
      </c>
      <c r="K45" s="103"/>
      <c r="L45" s="23"/>
      <c r="M45" s="7"/>
      <c r="N45" s="7"/>
      <c r="O45" s="7"/>
      <c r="P45" s="7"/>
      <c r="Q45" s="7"/>
      <c r="R45" s="3"/>
      <c r="S45" s="441"/>
      <c r="T45" s="441"/>
      <c r="U45" s="441"/>
      <c r="V45" s="441"/>
      <c r="W45" s="9"/>
      <c r="AC45" s="1"/>
      <c r="AD45" s="470"/>
      <c r="AE45" s="470"/>
      <c r="AF45" s="470" t="s">
        <v>0</v>
      </c>
      <c r="AG45" s="470"/>
    </row>
    <row r="46" spans="1:33" ht="12.75" customHeight="1" x14ac:dyDescent="0.25">
      <c r="A46" s="9"/>
      <c r="H46" s="103"/>
      <c r="I46" s="103"/>
      <c r="J46" s="103" t="s">
        <v>632</v>
      </c>
      <c r="K46" s="103"/>
      <c r="L46" s="23"/>
      <c r="M46" s="7"/>
      <c r="N46" s="7"/>
      <c r="O46" s="7"/>
      <c r="P46" s="7"/>
      <c r="Q46" s="7"/>
      <c r="R46" s="7"/>
      <c r="S46" s="441"/>
      <c r="T46" s="441"/>
      <c r="U46" s="441"/>
      <c r="V46" s="441"/>
    </row>
    <row r="47" spans="1:33" ht="17.25" customHeight="1" x14ac:dyDescent="0.25">
      <c r="G47" s="3"/>
      <c r="H47" s="104" t="s">
        <v>633</v>
      </c>
      <c r="I47" s="104"/>
      <c r="J47" s="104"/>
      <c r="K47" s="104"/>
      <c r="L47" s="7"/>
      <c r="M47" s="7"/>
      <c r="N47" s="7"/>
      <c r="O47" s="7"/>
      <c r="P47" s="7"/>
      <c r="Q47" s="7"/>
      <c r="R47" s="3"/>
      <c r="S47" s="108"/>
      <c r="T47" s="108"/>
      <c r="U47" s="108"/>
      <c r="V47" s="108"/>
    </row>
    <row r="48" spans="1:33" ht="21.75" customHeight="1" x14ac:dyDescent="0.25">
      <c r="G48" s="3"/>
      <c r="H48" s="94" t="s">
        <v>1</v>
      </c>
      <c r="I48" s="94"/>
      <c r="J48" s="94"/>
      <c r="K48" s="94"/>
      <c r="L48" s="7"/>
      <c r="M48" s="7"/>
      <c r="N48" s="7"/>
      <c r="O48" s="7"/>
      <c r="P48" s="7"/>
      <c r="Q48" s="7"/>
      <c r="R48" s="3"/>
      <c r="S48" s="65"/>
      <c r="T48" s="65"/>
      <c r="U48" s="65"/>
      <c r="V48" s="65"/>
    </row>
    <row r="49" spans="1:22" ht="19.5" customHeight="1" x14ac:dyDescent="0.25">
      <c r="G49" s="3"/>
      <c r="H49" s="94" t="s">
        <v>2</v>
      </c>
      <c r="I49" s="94"/>
      <c r="J49" s="94"/>
      <c r="K49" s="94"/>
      <c r="L49" s="7"/>
      <c r="M49" s="7"/>
      <c r="N49" s="7"/>
      <c r="O49" s="7"/>
      <c r="P49" s="7"/>
      <c r="Q49" s="7"/>
      <c r="R49" s="3"/>
      <c r="S49" s="65"/>
      <c r="T49" s="65"/>
      <c r="U49" s="65"/>
      <c r="V49" s="65"/>
    </row>
    <row r="50" spans="1:22" ht="21" customHeight="1" x14ac:dyDescent="0.25">
      <c r="G50" s="3"/>
      <c r="H50" s="94" t="s">
        <v>3</v>
      </c>
      <c r="I50" s="94"/>
      <c r="J50" s="94"/>
      <c r="K50" s="94"/>
      <c r="L50" s="7"/>
      <c r="M50" s="7"/>
      <c r="N50" s="7"/>
      <c r="O50" s="7"/>
      <c r="P50" s="7"/>
      <c r="Q50" s="7"/>
      <c r="R50" s="3"/>
      <c r="S50" s="65"/>
      <c r="T50" s="65"/>
      <c r="U50" s="65"/>
      <c r="V50" s="65"/>
    </row>
    <row r="51" spans="1:22" x14ac:dyDescent="0.25">
      <c r="H51" s="95" t="s">
        <v>36</v>
      </c>
      <c r="I51" s="95"/>
      <c r="J51" s="95"/>
      <c r="K51" s="95"/>
      <c r="L51" s="7"/>
      <c r="M51" s="7"/>
      <c r="N51" s="7"/>
      <c r="O51" s="7"/>
      <c r="P51" s="7"/>
      <c r="Q51" s="7"/>
      <c r="R51" s="7"/>
      <c r="S51" s="65"/>
      <c r="T51" s="65"/>
      <c r="U51" s="65"/>
      <c r="V51" s="65"/>
    </row>
    <row r="52" spans="1:22" ht="4.5" customHeight="1" x14ac:dyDescent="0.25"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25">
      <c r="C53" s="98" t="s">
        <v>599</v>
      </c>
      <c r="D53" s="98"/>
      <c r="E53" s="98"/>
      <c r="F53" s="98"/>
      <c r="G53" s="98"/>
      <c r="H53" s="98"/>
      <c r="I53" s="98"/>
      <c r="L53" s="7"/>
      <c r="M53" s="7"/>
      <c r="N53" s="440"/>
      <c r="O53" s="440"/>
      <c r="P53" s="440"/>
      <c r="Q53" s="440"/>
      <c r="R53" s="440"/>
      <c r="S53" s="440"/>
      <c r="T53" s="440"/>
      <c r="U53" s="7"/>
      <c r="V53" s="7"/>
    </row>
    <row r="54" spans="1:22" ht="5.25" customHeight="1" x14ac:dyDescent="0.25"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x14ac:dyDescent="0.25">
      <c r="A55" s="66" t="s">
        <v>16</v>
      </c>
      <c r="B55" s="66"/>
      <c r="C55" s="66"/>
      <c r="D55" s="66"/>
      <c r="E55" s="98" t="s">
        <v>317</v>
      </c>
      <c r="F55" s="98"/>
      <c r="G55" s="98"/>
      <c r="H55" s="98"/>
      <c r="I55" s="98"/>
      <c r="J55" s="98"/>
      <c r="K55" s="98"/>
      <c r="L55" s="64"/>
      <c r="M55" s="64"/>
      <c r="N55" s="64"/>
      <c r="O55" s="64"/>
      <c r="P55" s="440"/>
      <c r="Q55" s="440"/>
      <c r="R55" s="440"/>
      <c r="S55" s="440"/>
      <c r="T55" s="440"/>
      <c r="U55" s="440"/>
      <c r="V55" s="440"/>
    </row>
    <row r="56" spans="1:22" ht="28.5" customHeight="1" x14ac:dyDescent="0.25">
      <c r="A56" s="99" t="s">
        <v>17</v>
      </c>
      <c r="B56" s="99"/>
      <c r="C56" s="99"/>
      <c r="D56" s="99"/>
      <c r="E56" s="100" t="s">
        <v>600</v>
      </c>
      <c r="F56" s="100"/>
      <c r="G56" s="100"/>
      <c r="H56" s="100"/>
      <c r="I56" s="100"/>
      <c r="J56" s="100"/>
      <c r="K56" s="100"/>
      <c r="L56" s="472"/>
      <c r="M56" s="472"/>
      <c r="N56" s="472"/>
      <c r="O56" s="472"/>
      <c r="P56" s="437"/>
      <c r="Q56" s="437"/>
      <c r="R56" s="437"/>
      <c r="S56" s="437"/>
      <c r="T56" s="437"/>
      <c r="U56" s="437"/>
      <c r="V56" s="437"/>
    </row>
    <row r="57" spans="1:22" x14ac:dyDescent="0.25">
      <c r="A57" s="66" t="s">
        <v>18</v>
      </c>
      <c r="B57" s="66"/>
      <c r="C57" s="66"/>
      <c r="D57" s="66"/>
      <c r="E57" s="67">
        <v>346</v>
      </c>
      <c r="F57" s="67"/>
      <c r="G57" s="67"/>
      <c r="H57" s="67"/>
      <c r="I57" s="67"/>
      <c r="J57" s="67"/>
      <c r="K57" s="67"/>
      <c r="L57" s="64"/>
      <c r="M57" s="64"/>
      <c r="N57" s="64"/>
      <c r="O57" s="64"/>
      <c r="P57" s="108"/>
      <c r="Q57" s="108"/>
      <c r="R57" s="108"/>
      <c r="S57" s="108"/>
      <c r="T57" s="108"/>
      <c r="U57" s="108"/>
      <c r="V57" s="108"/>
    </row>
    <row r="58" spans="1:22" x14ac:dyDescent="0.25">
      <c r="A58" s="66" t="s">
        <v>24</v>
      </c>
      <c r="B58" s="66"/>
      <c r="C58" s="66"/>
      <c r="D58" s="66"/>
      <c r="E58" s="67">
        <v>30</v>
      </c>
      <c r="F58" s="67"/>
      <c r="G58" s="67"/>
      <c r="H58" s="67"/>
      <c r="I58" s="67"/>
      <c r="J58" s="67"/>
      <c r="K58" s="67"/>
      <c r="L58" s="64"/>
      <c r="M58" s="64"/>
      <c r="N58" s="64"/>
      <c r="O58" s="64"/>
      <c r="P58" s="108"/>
      <c r="Q58" s="108"/>
      <c r="R58" s="108"/>
      <c r="S58" s="108"/>
      <c r="T58" s="108"/>
      <c r="U58" s="108"/>
      <c r="V58" s="108"/>
    </row>
    <row r="59" spans="1:22" x14ac:dyDescent="0.25">
      <c r="A59" s="110" t="s">
        <v>19</v>
      </c>
      <c r="B59" s="110"/>
      <c r="C59" s="110"/>
      <c r="D59" s="110"/>
      <c r="E59" s="110"/>
      <c r="F59" s="105" t="s">
        <v>20</v>
      </c>
      <c r="G59" s="105"/>
      <c r="H59" s="105"/>
      <c r="I59" s="105"/>
      <c r="J59" s="105"/>
      <c r="K59" s="105"/>
      <c r="L59" s="419"/>
      <c r="M59" s="419"/>
      <c r="N59" s="419"/>
      <c r="O59" s="419"/>
      <c r="P59" s="419"/>
      <c r="Q59" s="108"/>
      <c r="R59" s="108"/>
      <c r="S59" s="108"/>
      <c r="T59" s="108"/>
      <c r="U59" s="108"/>
      <c r="V59" s="108"/>
    </row>
    <row r="60" spans="1:22" x14ac:dyDescent="0.25">
      <c r="A60" s="110"/>
      <c r="B60" s="110"/>
      <c r="C60" s="110"/>
      <c r="D60" s="110"/>
      <c r="E60" s="110"/>
      <c r="F60" s="105" t="s">
        <v>21</v>
      </c>
      <c r="G60" s="105"/>
      <c r="H60" s="105"/>
      <c r="I60" s="105" t="s">
        <v>22</v>
      </c>
      <c r="J60" s="105"/>
      <c r="K60" s="105"/>
      <c r="L60" s="419"/>
      <c r="M60" s="419"/>
      <c r="N60" s="419"/>
      <c r="O60" s="419"/>
      <c r="P60" s="419"/>
      <c r="Q60" s="108"/>
      <c r="R60" s="108"/>
      <c r="S60" s="108"/>
      <c r="T60" s="108"/>
      <c r="U60" s="108"/>
      <c r="V60" s="108"/>
    </row>
    <row r="61" spans="1:22" x14ac:dyDescent="0.25">
      <c r="A61" s="109" t="s">
        <v>317</v>
      </c>
      <c r="B61" s="109"/>
      <c r="C61" s="109"/>
      <c r="D61" s="109"/>
      <c r="E61" s="109"/>
      <c r="F61" s="81">
        <v>30</v>
      </c>
      <c r="G61" s="83"/>
      <c r="H61" s="82"/>
      <c r="I61" s="81">
        <v>30</v>
      </c>
      <c r="J61" s="83"/>
      <c r="K61" s="82"/>
      <c r="L61" s="64"/>
      <c r="M61" s="64"/>
      <c r="N61" s="64"/>
      <c r="O61" s="64"/>
      <c r="P61" s="64"/>
      <c r="Q61" s="364"/>
      <c r="R61" s="364"/>
      <c r="S61" s="364"/>
      <c r="T61" s="364"/>
      <c r="U61" s="364"/>
      <c r="V61" s="364"/>
    </row>
    <row r="62" spans="1:22" x14ac:dyDescent="0.25">
      <c r="A62" s="109" t="s">
        <v>25</v>
      </c>
      <c r="B62" s="109"/>
      <c r="C62" s="109"/>
      <c r="D62" s="109"/>
      <c r="E62" s="109"/>
      <c r="F62" s="81"/>
      <c r="G62" s="83"/>
      <c r="H62" s="82"/>
      <c r="I62" s="81">
        <v>30</v>
      </c>
      <c r="J62" s="83"/>
      <c r="K62" s="82"/>
      <c r="L62" s="64"/>
      <c r="M62" s="64"/>
      <c r="N62" s="64"/>
      <c r="O62" s="64"/>
      <c r="P62" s="64"/>
      <c r="Q62" s="364"/>
      <c r="R62" s="364"/>
      <c r="S62" s="364"/>
      <c r="T62" s="364"/>
      <c r="U62" s="364"/>
      <c r="V62" s="364"/>
    </row>
    <row r="63" spans="1:22" x14ac:dyDescent="0.25">
      <c r="A63" s="109"/>
      <c r="B63" s="109"/>
      <c r="C63" s="109"/>
      <c r="D63" s="109"/>
      <c r="E63" s="109"/>
      <c r="F63" s="81"/>
      <c r="G63" s="83"/>
      <c r="H63" s="82"/>
      <c r="I63" s="81"/>
      <c r="J63" s="83"/>
      <c r="K63" s="82"/>
      <c r="L63" s="64"/>
      <c r="M63" s="64"/>
      <c r="N63" s="64"/>
      <c r="O63" s="64"/>
      <c r="P63" s="64"/>
      <c r="Q63" s="364"/>
      <c r="R63" s="364"/>
      <c r="S63" s="364"/>
      <c r="T63" s="364"/>
      <c r="U63" s="364"/>
      <c r="V63" s="364"/>
    </row>
    <row r="64" spans="1:22" x14ac:dyDescent="0.25">
      <c r="A64" s="109"/>
      <c r="B64" s="109"/>
      <c r="C64" s="109"/>
      <c r="D64" s="109"/>
      <c r="E64" s="109"/>
      <c r="F64" s="81"/>
      <c r="G64" s="83"/>
      <c r="H64" s="82"/>
      <c r="I64" s="81"/>
      <c r="J64" s="83"/>
      <c r="K64" s="82"/>
      <c r="L64" s="64"/>
      <c r="M64" s="64"/>
      <c r="N64" s="64"/>
      <c r="O64" s="64"/>
      <c r="P64" s="64"/>
      <c r="Q64" s="364"/>
      <c r="R64" s="364"/>
      <c r="S64" s="364"/>
      <c r="T64" s="364"/>
      <c r="U64" s="364"/>
      <c r="V64" s="364"/>
    </row>
    <row r="65" spans="1:22" x14ac:dyDescent="0.25">
      <c r="A65" s="109"/>
      <c r="B65" s="109"/>
      <c r="C65" s="109"/>
      <c r="D65" s="109"/>
      <c r="E65" s="109"/>
      <c r="F65" s="81"/>
      <c r="G65" s="83"/>
      <c r="H65" s="82"/>
      <c r="I65" s="81"/>
      <c r="J65" s="83"/>
      <c r="K65" s="82"/>
      <c r="L65" s="64"/>
      <c r="M65" s="64"/>
      <c r="N65" s="64"/>
      <c r="O65" s="64"/>
      <c r="P65" s="64"/>
      <c r="Q65" s="364"/>
      <c r="R65" s="364"/>
      <c r="S65" s="364"/>
      <c r="T65" s="364"/>
      <c r="U65" s="364"/>
      <c r="V65" s="364"/>
    </row>
    <row r="66" spans="1:22" x14ac:dyDescent="0.25">
      <c r="A66" s="109"/>
      <c r="B66" s="109"/>
      <c r="C66" s="109"/>
      <c r="D66" s="109"/>
      <c r="E66" s="109"/>
      <c r="F66" s="81"/>
      <c r="G66" s="83"/>
      <c r="H66" s="82"/>
      <c r="I66" s="81"/>
      <c r="J66" s="83"/>
      <c r="K66" s="82"/>
      <c r="L66" s="64"/>
      <c r="M66" s="64"/>
      <c r="N66" s="64"/>
      <c r="O66" s="64"/>
      <c r="P66" s="64"/>
      <c r="Q66" s="364"/>
      <c r="R66" s="364"/>
      <c r="S66" s="364"/>
      <c r="T66" s="364"/>
      <c r="U66" s="364"/>
      <c r="V66" s="364"/>
    </row>
    <row r="67" spans="1:22" x14ac:dyDescent="0.25">
      <c r="A67" s="109"/>
      <c r="B67" s="109"/>
      <c r="C67" s="109"/>
      <c r="D67" s="109"/>
      <c r="E67" s="109"/>
      <c r="F67" s="81"/>
      <c r="G67" s="83"/>
      <c r="H67" s="82"/>
      <c r="I67" s="81"/>
      <c r="J67" s="83"/>
      <c r="K67" s="82"/>
      <c r="L67" s="64"/>
      <c r="M67" s="64"/>
      <c r="N67" s="64"/>
      <c r="O67" s="64"/>
      <c r="P67" s="64"/>
      <c r="Q67" s="364"/>
      <c r="R67" s="364"/>
      <c r="S67" s="364"/>
      <c r="T67" s="364"/>
      <c r="U67" s="364"/>
      <c r="V67" s="364"/>
    </row>
    <row r="68" spans="1:22" x14ac:dyDescent="0.25">
      <c r="A68" s="109"/>
      <c r="B68" s="109"/>
      <c r="C68" s="109"/>
      <c r="D68" s="109"/>
      <c r="E68" s="109"/>
      <c r="F68" s="91"/>
      <c r="G68" s="92"/>
      <c r="H68" s="93"/>
      <c r="I68" s="91"/>
      <c r="J68" s="92"/>
      <c r="K68" s="93"/>
      <c r="L68" s="64"/>
      <c r="M68" s="64"/>
      <c r="N68" s="64"/>
      <c r="O68" s="64"/>
      <c r="P68" s="64"/>
      <c r="Q68" s="473"/>
      <c r="R68" s="473"/>
      <c r="S68" s="473"/>
      <c r="T68" s="473"/>
      <c r="U68" s="473"/>
      <c r="V68" s="473"/>
    </row>
    <row r="69" spans="1:22" x14ac:dyDescent="0.25">
      <c r="A69" s="109"/>
      <c r="B69" s="109"/>
      <c r="C69" s="109"/>
      <c r="D69" s="109"/>
      <c r="E69" s="109"/>
      <c r="F69" s="81"/>
      <c r="G69" s="83"/>
      <c r="H69" s="82"/>
      <c r="I69" s="81"/>
      <c r="J69" s="83"/>
      <c r="K69" s="82"/>
      <c r="L69" s="64"/>
      <c r="M69" s="64"/>
      <c r="N69" s="64"/>
      <c r="O69" s="64"/>
      <c r="P69" s="64"/>
      <c r="Q69" s="364"/>
      <c r="R69" s="364"/>
      <c r="S69" s="364"/>
      <c r="T69" s="364"/>
      <c r="U69" s="364"/>
      <c r="V69" s="364"/>
    </row>
    <row r="70" spans="1:22" ht="15" hidden="1" customHeight="1" x14ac:dyDescent="0.25">
      <c r="A70" s="109"/>
      <c r="B70" s="109"/>
      <c r="C70" s="109"/>
      <c r="D70" s="109"/>
      <c r="E70" s="109"/>
      <c r="F70" s="81"/>
      <c r="G70" s="83"/>
      <c r="H70" s="82"/>
      <c r="I70" s="81"/>
      <c r="J70" s="83"/>
      <c r="K70" s="83"/>
      <c r="L70" s="64"/>
      <c r="M70" s="64"/>
      <c r="N70" s="64"/>
      <c r="O70" s="64"/>
      <c r="P70" s="64"/>
      <c r="Q70" s="364"/>
      <c r="R70" s="364"/>
      <c r="S70" s="364"/>
      <c r="T70" s="364"/>
      <c r="U70" s="364"/>
      <c r="V70" s="364"/>
    </row>
    <row r="71" spans="1:22" ht="15" hidden="1" customHeight="1" x14ac:dyDescent="0.25">
      <c r="A71" s="85"/>
      <c r="B71" s="86"/>
      <c r="C71" s="86"/>
      <c r="D71" s="86"/>
      <c r="E71" s="87"/>
      <c r="F71" s="81"/>
      <c r="G71" s="83"/>
      <c r="H71" s="82"/>
      <c r="I71" s="81"/>
      <c r="J71" s="83"/>
      <c r="K71" s="83"/>
      <c r="L71" s="64"/>
      <c r="M71" s="64"/>
      <c r="N71" s="64"/>
      <c r="O71" s="64"/>
      <c r="P71" s="64"/>
      <c r="Q71" s="364"/>
      <c r="R71" s="364"/>
      <c r="S71" s="364"/>
      <c r="T71" s="364"/>
      <c r="U71" s="364"/>
      <c r="V71" s="364"/>
    </row>
    <row r="72" spans="1:22" ht="15" hidden="1" customHeight="1" x14ac:dyDescent="0.25">
      <c r="A72" s="109"/>
      <c r="B72" s="109"/>
      <c r="C72" s="109"/>
      <c r="D72" s="109"/>
      <c r="E72" s="109"/>
      <c r="F72" s="105"/>
      <c r="G72" s="105"/>
      <c r="H72" s="105"/>
      <c r="I72" s="105"/>
      <c r="J72" s="105"/>
      <c r="K72" s="69"/>
      <c r="L72" s="64"/>
      <c r="M72" s="64"/>
      <c r="N72" s="64"/>
      <c r="O72" s="64"/>
      <c r="P72" s="64"/>
      <c r="Q72" s="108"/>
      <c r="R72" s="108"/>
      <c r="S72" s="108"/>
      <c r="T72" s="108"/>
      <c r="U72" s="108"/>
      <c r="V72" s="108"/>
    </row>
    <row r="73" spans="1:22" ht="15" hidden="1" customHeight="1" x14ac:dyDescent="0.25">
      <c r="A73" s="109"/>
      <c r="B73" s="109"/>
      <c r="C73" s="109"/>
      <c r="D73" s="109"/>
      <c r="E73" s="109"/>
      <c r="F73" s="105"/>
      <c r="G73" s="105"/>
      <c r="H73" s="105"/>
      <c r="I73" s="105"/>
      <c r="J73" s="105"/>
      <c r="K73" s="69"/>
      <c r="L73" s="64"/>
      <c r="M73" s="64"/>
      <c r="N73" s="64"/>
      <c r="O73" s="64"/>
      <c r="P73" s="64"/>
      <c r="Q73" s="108"/>
      <c r="R73" s="108"/>
      <c r="S73" s="108"/>
      <c r="T73" s="108"/>
      <c r="U73" s="108"/>
      <c r="V73" s="108"/>
    </row>
    <row r="74" spans="1:22" x14ac:dyDescent="0.25">
      <c r="A74" s="68" t="s">
        <v>31</v>
      </c>
      <c r="B74" s="68"/>
      <c r="C74" s="68"/>
      <c r="D74" s="68"/>
      <c r="E74" s="68"/>
      <c r="F74" s="68"/>
      <c r="G74" s="68"/>
      <c r="H74" s="68"/>
      <c r="I74" s="84"/>
      <c r="J74" s="84"/>
      <c r="K74" s="84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</row>
    <row r="75" spans="1:22" ht="15" customHeight="1" x14ac:dyDescent="0.25">
      <c r="A75" s="105" t="s">
        <v>26</v>
      </c>
      <c r="B75" s="105"/>
      <c r="C75" s="105"/>
      <c r="D75" s="105"/>
      <c r="E75" s="105"/>
      <c r="F75" s="105"/>
      <c r="G75" s="106" t="s">
        <v>30</v>
      </c>
      <c r="H75" s="106"/>
      <c r="I75" s="75" t="s">
        <v>9</v>
      </c>
      <c r="J75" s="76"/>
      <c r="K75" s="77"/>
      <c r="L75" s="108"/>
      <c r="M75" s="108"/>
      <c r="N75" s="108"/>
      <c r="O75" s="108"/>
      <c r="P75" s="108"/>
      <c r="Q75" s="108"/>
      <c r="R75" s="425"/>
      <c r="S75" s="425"/>
      <c r="T75" s="419"/>
      <c r="U75" s="419"/>
      <c r="V75" s="419"/>
    </row>
    <row r="76" spans="1:22" x14ac:dyDescent="0.25">
      <c r="A76" s="105" t="s">
        <v>27</v>
      </c>
      <c r="B76" s="105"/>
      <c r="C76" s="105" t="s">
        <v>28</v>
      </c>
      <c r="D76" s="105"/>
      <c r="E76" s="105" t="s">
        <v>29</v>
      </c>
      <c r="F76" s="105"/>
      <c r="G76" s="106"/>
      <c r="H76" s="106"/>
      <c r="I76" s="78"/>
      <c r="J76" s="79"/>
      <c r="K76" s="80"/>
      <c r="L76" s="108"/>
      <c r="M76" s="108"/>
      <c r="N76" s="108"/>
      <c r="O76" s="108"/>
      <c r="P76" s="108"/>
      <c r="Q76" s="108"/>
      <c r="R76" s="425"/>
      <c r="S76" s="425"/>
      <c r="T76" s="419"/>
      <c r="U76" s="419"/>
      <c r="V76" s="419"/>
    </row>
    <row r="77" spans="1:22" x14ac:dyDescent="0.25">
      <c r="A77" s="107">
        <v>2.1</v>
      </c>
      <c r="B77" s="107"/>
      <c r="C77" s="107">
        <v>2.5</v>
      </c>
      <c r="D77" s="107"/>
      <c r="E77" s="107">
        <v>16.600000000000001</v>
      </c>
      <c r="F77" s="107"/>
      <c r="G77" s="107">
        <v>96</v>
      </c>
      <c r="H77" s="107"/>
      <c r="I77" s="279">
        <v>0.3</v>
      </c>
      <c r="J77" s="91"/>
      <c r="K77" s="5"/>
      <c r="L77" s="364"/>
      <c r="M77" s="364"/>
      <c r="N77" s="364"/>
      <c r="O77" s="364"/>
      <c r="P77" s="364"/>
      <c r="Q77" s="364"/>
      <c r="R77" s="364"/>
      <c r="S77" s="364"/>
      <c r="T77" s="473"/>
      <c r="U77" s="473"/>
      <c r="V77" s="3"/>
    </row>
    <row r="78" spans="1:22" x14ac:dyDescent="0.25">
      <c r="A78" s="84" t="s">
        <v>32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</row>
    <row r="79" spans="1:22" ht="62.25" customHeight="1" x14ac:dyDescent="0.25">
      <c r="A79" s="445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474"/>
      <c r="M79" s="475"/>
      <c r="N79" s="475"/>
      <c r="O79" s="475"/>
      <c r="P79" s="475"/>
      <c r="Q79" s="475"/>
      <c r="R79" s="475"/>
      <c r="S79" s="475"/>
      <c r="T79" s="475"/>
      <c r="U79" s="475"/>
      <c r="V79" s="475"/>
    </row>
    <row r="80" spans="1:22" x14ac:dyDescent="0.25">
      <c r="A80" s="67" t="s">
        <v>10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  <row r="81" spans="1:22" ht="63" customHeight="1" x14ac:dyDescent="0.25">
      <c r="A81" s="63" t="s">
        <v>318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</row>
    <row r="82" spans="1:22" x14ac:dyDescent="0.25">
      <c r="A82" s="67" t="s">
        <v>11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</row>
    <row r="83" spans="1:22" ht="64.5" customHeight="1" x14ac:dyDescent="0.25">
      <c r="A83" s="121" t="s">
        <v>319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</row>
    <row r="84" spans="1:22" x14ac:dyDescent="0.25">
      <c r="A84" s="64"/>
      <c r="B84" s="64"/>
      <c r="C84" s="64"/>
      <c r="D84" s="64"/>
      <c r="E84" s="7"/>
      <c r="F84" s="7"/>
      <c r="G84" s="7"/>
      <c r="H84" s="7"/>
      <c r="I84" s="7"/>
      <c r="J84" s="7"/>
      <c r="K84" s="7"/>
      <c r="L84" s="64"/>
      <c r="M84" s="64"/>
      <c r="N84" s="64"/>
      <c r="O84" s="64"/>
      <c r="P84" s="7"/>
      <c r="Q84" s="7"/>
      <c r="R84" s="7"/>
      <c r="S84" s="7"/>
      <c r="T84" s="7"/>
      <c r="U84" s="7"/>
      <c r="V84" s="7"/>
    </row>
    <row r="85" spans="1:2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25">
      <c r="A86" s="65"/>
      <c r="B86" s="65"/>
      <c r="C86" s="65"/>
      <c r="D86" s="8"/>
      <c r="E86" s="65"/>
      <c r="F86" s="65"/>
      <c r="G86" s="65"/>
      <c r="H86" s="8"/>
      <c r="I86" s="65"/>
      <c r="J86" s="65"/>
      <c r="K86" s="65"/>
      <c r="L86" s="65"/>
      <c r="M86" s="65"/>
      <c r="N86" s="65"/>
      <c r="O86" s="8"/>
      <c r="P86" s="65"/>
      <c r="Q86" s="65"/>
      <c r="R86" s="65"/>
      <c r="S86" s="8"/>
      <c r="T86" s="65"/>
      <c r="U86" s="65"/>
      <c r="V86" s="65"/>
    </row>
    <row r="87" spans="1:22" x14ac:dyDescent="0.25">
      <c r="A87" s="66"/>
      <c r="B87" s="66"/>
      <c r="C87" s="66"/>
      <c r="D87" s="66"/>
      <c r="L87" s="64"/>
      <c r="M87" s="64"/>
      <c r="N87" s="64"/>
      <c r="O87" s="64"/>
      <c r="P87" s="7"/>
      <c r="Q87" s="7"/>
      <c r="R87" s="7"/>
      <c r="S87" s="7"/>
      <c r="T87" s="7"/>
      <c r="U87" s="7"/>
      <c r="V87" s="7"/>
    </row>
    <row r="88" spans="1:22" x14ac:dyDescent="0.25">
      <c r="A88" s="67" t="s">
        <v>391</v>
      </c>
      <c r="B88" s="67"/>
      <c r="C88" s="67"/>
      <c r="D88" s="67"/>
      <c r="E88" s="67"/>
      <c r="F88" s="67"/>
      <c r="G88" s="4"/>
      <c r="H88" s="4"/>
      <c r="I88" s="2"/>
      <c r="J88" s="67" t="s">
        <v>38</v>
      </c>
      <c r="K88" s="67"/>
      <c r="L88" s="64"/>
      <c r="M88" s="64"/>
      <c r="N88" s="64"/>
      <c r="O88" s="64"/>
      <c r="P88" s="64"/>
      <c r="Q88" s="64"/>
      <c r="R88" s="7"/>
      <c r="S88" s="7"/>
      <c r="T88" s="3"/>
      <c r="U88" s="108"/>
      <c r="V88" s="108"/>
    </row>
  </sheetData>
  <mergeCells count="348">
    <mergeCell ref="A43:D43"/>
    <mergeCell ref="L43:O43"/>
    <mergeCell ref="A44:F44"/>
    <mergeCell ref="J44:K44"/>
    <mergeCell ref="L44:Q44"/>
    <mergeCell ref="U44:V44"/>
    <mergeCell ref="A42:C42"/>
    <mergeCell ref="E42:G42"/>
    <mergeCell ref="I42:K42"/>
    <mergeCell ref="L42:N42"/>
    <mergeCell ref="P42:R42"/>
    <mergeCell ref="T42:V42"/>
    <mergeCell ref="A38:K38"/>
    <mergeCell ref="L38:V38"/>
    <mergeCell ref="A39:K39"/>
    <mergeCell ref="L39:V39"/>
    <mergeCell ref="A40:D40"/>
    <mergeCell ref="L40:O40"/>
    <mergeCell ref="A35:K35"/>
    <mergeCell ref="L35:V35"/>
    <mergeCell ref="A36:K36"/>
    <mergeCell ref="L36:V36"/>
    <mergeCell ref="A37:K37"/>
    <mergeCell ref="L37:V37"/>
    <mergeCell ref="N33:O33"/>
    <mergeCell ref="P33:Q33"/>
    <mergeCell ref="R33:S33"/>
    <mergeCell ref="T33:U33"/>
    <mergeCell ref="A34:K34"/>
    <mergeCell ref="L34:V34"/>
    <mergeCell ref="E32:F32"/>
    <mergeCell ref="L32:M32"/>
    <mergeCell ref="N32:O32"/>
    <mergeCell ref="P32:Q32"/>
    <mergeCell ref="A33:B33"/>
    <mergeCell ref="C33:D33"/>
    <mergeCell ref="E33:F33"/>
    <mergeCell ref="G33:H33"/>
    <mergeCell ref="I33:J33"/>
    <mergeCell ref="L33:M33"/>
    <mergeCell ref="A30:K30"/>
    <mergeCell ref="L30:V30"/>
    <mergeCell ref="A31:F31"/>
    <mergeCell ref="G31:H32"/>
    <mergeCell ref="I31:K32"/>
    <mergeCell ref="L31:Q31"/>
    <mergeCell ref="R31:S32"/>
    <mergeCell ref="T31:V32"/>
    <mergeCell ref="A32:B32"/>
    <mergeCell ref="C32:D32"/>
    <mergeCell ref="A29:E29"/>
    <mergeCell ref="F29:H29"/>
    <mergeCell ref="I29:K29"/>
    <mergeCell ref="L29:P29"/>
    <mergeCell ref="Q29:S29"/>
    <mergeCell ref="T29:V29"/>
    <mergeCell ref="A28:E28"/>
    <mergeCell ref="F28:H28"/>
    <mergeCell ref="I28:K28"/>
    <mergeCell ref="L28:P28"/>
    <mergeCell ref="Q28:S28"/>
    <mergeCell ref="T28:V28"/>
    <mergeCell ref="A27:E27"/>
    <mergeCell ref="F27:H27"/>
    <mergeCell ref="I27:K27"/>
    <mergeCell ref="L27:P27"/>
    <mergeCell ref="Q27:S27"/>
    <mergeCell ref="T27:V27"/>
    <mergeCell ref="A26:E26"/>
    <mergeCell ref="F26:H26"/>
    <mergeCell ref="I26:K26"/>
    <mergeCell ref="L26:P26"/>
    <mergeCell ref="Q26:S26"/>
    <mergeCell ref="T26:V26"/>
    <mergeCell ref="A25:E25"/>
    <mergeCell ref="F25:H25"/>
    <mergeCell ref="I25:K25"/>
    <mergeCell ref="L25:P25"/>
    <mergeCell ref="Q25:S25"/>
    <mergeCell ref="T25:V25"/>
    <mergeCell ref="A24:E24"/>
    <mergeCell ref="F24:H24"/>
    <mergeCell ref="I24:K24"/>
    <mergeCell ref="L24:P24"/>
    <mergeCell ref="Q24:S24"/>
    <mergeCell ref="T24:V24"/>
    <mergeCell ref="A23:E23"/>
    <mergeCell ref="F23:H23"/>
    <mergeCell ref="I23:K23"/>
    <mergeCell ref="L23:P23"/>
    <mergeCell ref="Q23:S23"/>
    <mergeCell ref="T23:V23"/>
    <mergeCell ref="A22:E22"/>
    <mergeCell ref="F22:H22"/>
    <mergeCell ref="I22:K22"/>
    <mergeCell ref="L22:P22"/>
    <mergeCell ref="Q22:S22"/>
    <mergeCell ref="T22:V22"/>
    <mergeCell ref="A21:E21"/>
    <mergeCell ref="F21:H21"/>
    <mergeCell ref="I21:K21"/>
    <mergeCell ref="L21:P21"/>
    <mergeCell ref="Q21:S21"/>
    <mergeCell ref="T21:V21"/>
    <mergeCell ref="A20:E20"/>
    <mergeCell ref="F20:H20"/>
    <mergeCell ref="I20:K20"/>
    <mergeCell ref="L20:P20"/>
    <mergeCell ref="Q20:S20"/>
    <mergeCell ref="T20:V20"/>
    <mergeCell ref="A19:E19"/>
    <mergeCell ref="F19:H19"/>
    <mergeCell ref="I19:K19"/>
    <mergeCell ref="L19:P19"/>
    <mergeCell ref="Q19:S19"/>
    <mergeCell ref="T19:V19"/>
    <mergeCell ref="A18:E18"/>
    <mergeCell ref="F18:H18"/>
    <mergeCell ref="I18:K18"/>
    <mergeCell ref="L18:P18"/>
    <mergeCell ref="Q18:S18"/>
    <mergeCell ref="T18:V18"/>
    <mergeCell ref="Q16:S16"/>
    <mergeCell ref="T16:V16"/>
    <mergeCell ref="A17:E17"/>
    <mergeCell ref="F17:H17"/>
    <mergeCell ref="I17:K17"/>
    <mergeCell ref="L17:P17"/>
    <mergeCell ref="Q17:S17"/>
    <mergeCell ref="T17:V17"/>
    <mergeCell ref="A14:D14"/>
    <mergeCell ref="E14:K14"/>
    <mergeCell ref="L14:O14"/>
    <mergeCell ref="P14:V14"/>
    <mergeCell ref="A15:E16"/>
    <mergeCell ref="F15:K15"/>
    <mergeCell ref="L15:P16"/>
    <mergeCell ref="Q15:V15"/>
    <mergeCell ref="F16:H16"/>
    <mergeCell ref="I16:K16"/>
    <mergeCell ref="S2:T2"/>
    <mergeCell ref="U2:V2"/>
    <mergeCell ref="H3:K3"/>
    <mergeCell ref="S3:V3"/>
    <mergeCell ref="A12:D12"/>
    <mergeCell ref="E12:K12"/>
    <mergeCell ref="L12:O12"/>
    <mergeCell ref="P12:V12"/>
    <mergeCell ref="A13:D13"/>
    <mergeCell ref="E13:K13"/>
    <mergeCell ref="L13:O13"/>
    <mergeCell ref="P13:V13"/>
    <mergeCell ref="H7:K7"/>
    <mergeCell ref="S7:V7"/>
    <mergeCell ref="C9:I9"/>
    <mergeCell ref="N9:T9"/>
    <mergeCell ref="A11:D11"/>
    <mergeCell ref="E11:K11"/>
    <mergeCell ref="L11:O11"/>
    <mergeCell ref="P11:V11"/>
    <mergeCell ref="A87:D87"/>
    <mergeCell ref="L87:O87"/>
    <mergeCell ref="A88:F88"/>
    <mergeCell ref="J88:K88"/>
    <mergeCell ref="L88:Q88"/>
    <mergeCell ref="U88:V88"/>
    <mergeCell ref="A86:C86"/>
    <mergeCell ref="E86:G86"/>
    <mergeCell ref="I86:K86"/>
    <mergeCell ref="L86:N86"/>
    <mergeCell ref="P86:R86"/>
    <mergeCell ref="T86:V86"/>
    <mergeCell ref="A82:K82"/>
    <mergeCell ref="L82:V82"/>
    <mergeCell ref="A83:K83"/>
    <mergeCell ref="L83:V83"/>
    <mergeCell ref="A84:D84"/>
    <mergeCell ref="L84:O84"/>
    <mergeCell ref="A79:K79"/>
    <mergeCell ref="L79:V79"/>
    <mergeCell ref="A80:K80"/>
    <mergeCell ref="L80:V80"/>
    <mergeCell ref="A81:K81"/>
    <mergeCell ref="L81:V81"/>
    <mergeCell ref="N77:O77"/>
    <mergeCell ref="P77:Q77"/>
    <mergeCell ref="R77:S77"/>
    <mergeCell ref="T77:U77"/>
    <mergeCell ref="A78:K78"/>
    <mergeCell ref="L78:V78"/>
    <mergeCell ref="E76:F76"/>
    <mergeCell ref="L76:M76"/>
    <mergeCell ref="N76:O76"/>
    <mergeCell ref="P76:Q76"/>
    <mergeCell ref="A77:B77"/>
    <mergeCell ref="C77:D77"/>
    <mergeCell ref="E77:F77"/>
    <mergeCell ref="G77:H77"/>
    <mergeCell ref="I77:J77"/>
    <mergeCell ref="L77:M77"/>
    <mergeCell ref="A74:K74"/>
    <mergeCell ref="L74:V74"/>
    <mergeCell ref="A75:F75"/>
    <mergeCell ref="G75:H76"/>
    <mergeCell ref="I75:K76"/>
    <mergeCell ref="L75:Q75"/>
    <mergeCell ref="R75:S76"/>
    <mergeCell ref="T75:V76"/>
    <mergeCell ref="A76:B76"/>
    <mergeCell ref="C76:D76"/>
    <mergeCell ref="A73:E73"/>
    <mergeCell ref="F73:H73"/>
    <mergeCell ref="I73:K73"/>
    <mergeCell ref="L73:P73"/>
    <mergeCell ref="Q73:S73"/>
    <mergeCell ref="T73:V73"/>
    <mergeCell ref="A72:E72"/>
    <mergeCell ref="F72:H72"/>
    <mergeCell ref="I72:K72"/>
    <mergeCell ref="L72:P72"/>
    <mergeCell ref="Q72:S72"/>
    <mergeCell ref="T72:V72"/>
    <mergeCell ref="A71:E71"/>
    <mergeCell ref="F71:H71"/>
    <mergeCell ref="I71:K71"/>
    <mergeCell ref="L71:P71"/>
    <mergeCell ref="Q71:S71"/>
    <mergeCell ref="T71:V71"/>
    <mergeCell ref="A70:E70"/>
    <mergeCell ref="F70:H70"/>
    <mergeCell ref="I70:K70"/>
    <mergeCell ref="L70:P70"/>
    <mergeCell ref="Q70:S70"/>
    <mergeCell ref="T70:V70"/>
    <mergeCell ref="A69:E69"/>
    <mergeCell ref="F69:H69"/>
    <mergeCell ref="I69:K69"/>
    <mergeCell ref="L69:P69"/>
    <mergeCell ref="Q69:S69"/>
    <mergeCell ref="T69:V69"/>
    <mergeCell ref="A68:E68"/>
    <mergeCell ref="F68:H68"/>
    <mergeCell ref="I68:K68"/>
    <mergeCell ref="L68:P68"/>
    <mergeCell ref="Q68:S68"/>
    <mergeCell ref="T68:V68"/>
    <mergeCell ref="A67:E67"/>
    <mergeCell ref="F67:H67"/>
    <mergeCell ref="I67:K67"/>
    <mergeCell ref="L67:P67"/>
    <mergeCell ref="Q67:S67"/>
    <mergeCell ref="T67:V67"/>
    <mergeCell ref="A66:E66"/>
    <mergeCell ref="F66:H66"/>
    <mergeCell ref="I66:K66"/>
    <mergeCell ref="L66:P66"/>
    <mergeCell ref="Q66:S66"/>
    <mergeCell ref="T66:V66"/>
    <mergeCell ref="A65:E65"/>
    <mergeCell ref="F65:H65"/>
    <mergeCell ref="I65:K65"/>
    <mergeCell ref="L65:P65"/>
    <mergeCell ref="Q65:S65"/>
    <mergeCell ref="T65:V65"/>
    <mergeCell ref="A64:E64"/>
    <mergeCell ref="F64:H64"/>
    <mergeCell ref="I64:K64"/>
    <mergeCell ref="L64:P64"/>
    <mergeCell ref="Q64:S64"/>
    <mergeCell ref="T64:V64"/>
    <mergeCell ref="A63:E63"/>
    <mergeCell ref="F63:H63"/>
    <mergeCell ref="I63:K63"/>
    <mergeCell ref="L63:P63"/>
    <mergeCell ref="Q63:S63"/>
    <mergeCell ref="T63:V63"/>
    <mergeCell ref="A62:E62"/>
    <mergeCell ref="F62:H62"/>
    <mergeCell ref="I62:K62"/>
    <mergeCell ref="L62:P62"/>
    <mergeCell ref="Q62:S62"/>
    <mergeCell ref="T62:V62"/>
    <mergeCell ref="A61:E61"/>
    <mergeCell ref="F61:H61"/>
    <mergeCell ref="I61:K61"/>
    <mergeCell ref="L61:P61"/>
    <mergeCell ref="Q61:S61"/>
    <mergeCell ref="T61:V61"/>
    <mergeCell ref="A59:E60"/>
    <mergeCell ref="F59:K59"/>
    <mergeCell ref="L59:P60"/>
    <mergeCell ref="Q59:V59"/>
    <mergeCell ref="F60:H60"/>
    <mergeCell ref="I60:K60"/>
    <mergeCell ref="Q60:S60"/>
    <mergeCell ref="T60:V60"/>
    <mergeCell ref="A57:D57"/>
    <mergeCell ref="E57:K57"/>
    <mergeCell ref="L57:O57"/>
    <mergeCell ref="P57:V57"/>
    <mergeCell ref="A58:D58"/>
    <mergeCell ref="E58:K58"/>
    <mergeCell ref="L58:O58"/>
    <mergeCell ref="P58:V58"/>
    <mergeCell ref="A55:D55"/>
    <mergeCell ref="E55:K55"/>
    <mergeCell ref="L55:O55"/>
    <mergeCell ref="P55:V55"/>
    <mergeCell ref="A56:D56"/>
    <mergeCell ref="E56:K56"/>
    <mergeCell ref="L56:O56"/>
    <mergeCell ref="P56:V56"/>
    <mergeCell ref="H50:K50"/>
    <mergeCell ref="S50:V50"/>
    <mergeCell ref="H51:K51"/>
    <mergeCell ref="S51:V51"/>
    <mergeCell ref="C53:I53"/>
    <mergeCell ref="N53:T53"/>
    <mergeCell ref="H47:K47"/>
    <mergeCell ref="S47:V47"/>
    <mergeCell ref="H48:K48"/>
    <mergeCell ref="S48:V48"/>
    <mergeCell ref="H49:K49"/>
    <mergeCell ref="S49:V49"/>
    <mergeCell ref="AD1:AE1"/>
    <mergeCell ref="AF1:AG1"/>
    <mergeCell ref="H45:I45"/>
    <mergeCell ref="J45:K45"/>
    <mergeCell ref="S45:T45"/>
    <mergeCell ref="U45:V45"/>
    <mergeCell ref="AD45:AE45"/>
    <mergeCell ref="AF45:AG45"/>
    <mergeCell ref="H46:I46"/>
    <mergeCell ref="J46:K46"/>
    <mergeCell ref="S46:T46"/>
    <mergeCell ref="U46:V46"/>
    <mergeCell ref="H1:I1"/>
    <mergeCell ref="J1:K1"/>
    <mergeCell ref="S1:T1"/>
    <mergeCell ref="U1:V1"/>
    <mergeCell ref="H4:K4"/>
    <mergeCell ref="S4:V4"/>
    <mergeCell ref="H5:K5"/>
    <mergeCell ref="S5:V5"/>
    <mergeCell ref="H6:K6"/>
    <mergeCell ref="S6:V6"/>
    <mergeCell ref="H2:I2"/>
    <mergeCell ref="J2:K2"/>
  </mergeCells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Заметки</vt:lpstr>
      <vt:lpstr>ЯЙЦО, ТВОРОГ, КАШИ</vt:lpstr>
      <vt:lpstr>СУПЫ</vt:lpstr>
      <vt:lpstr>МЯСО, РЫБА</vt:lpstr>
      <vt:lpstr>ГАРНИРЫ</vt:lpstr>
      <vt:lpstr>НАПИТКИ</vt:lpstr>
      <vt:lpstr>ФРУКТЫ, ОВОЩИ</vt:lpstr>
      <vt:lpstr>ГАСТРОНОМИЯ, ВЫПЕЧКА</vt:lpstr>
      <vt:lpstr>СОУСА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2022-08-31T06:08:45Z</dcterms:modified>
</cp:coreProperties>
</file>